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amilya\Desktop\2016-2023 год ГОСПРОГРАММЫ\ГП 2024\На 1 апреля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Лист1!$A$4:$M$628</definedName>
    <definedName name="_xlnm.Print_Titles" localSheetId="0">Лист1!$3:$3</definedName>
    <definedName name="_xlnm.Print_Area" localSheetId="0">Лист1!$A$1:$L$668</definedName>
  </definedNames>
  <calcPr calcId="162913"/>
</workbook>
</file>

<file path=xl/calcChain.xml><?xml version="1.0" encoding="utf-8"?>
<calcChain xmlns="http://schemas.openxmlformats.org/spreadsheetml/2006/main">
  <c r="F7" i="1" l="1"/>
  <c r="J41" i="1"/>
  <c r="J39" i="1"/>
  <c r="G83" i="1"/>
  <c r="J74" i="1"/>
  <c r="J73" i="1"/>
  <c r="J71" i="1"/>
  <c r="I73" i="1"/>
  <c r="I74" i="1"/>
  <c r="J70" i="1"/>
  <c r="J69" i="1"/>
  <c r="J67" i="1"/>
  <c r="J62" i="1"/>
  <c r="J59" i="1"/>
  <c r="J61" i="1"/>
  <c r="J35" i="1"/>
  <c r="J37" i="1"/>
  <c r="J22" i="1"/>
  <c r="I37" i="1"/>
  <c r="I22" i="1"/>
  <c r="J19" i="1"/>
  <c r="J66" i="1"/>
  <c r="J178" i="1" l="1"/>
  <c r="J177" i="1"/>
  <c r="J175" i="1"/>
  <c r="J166" i="1"/>
  <c r="J165" i="1"/>
  <c r="J163" i="1"/>
  <c r="J158" i="1"/>
  <c r="J157" i="1"/>
  <c r="J155" i="1"/>
  <c r="J591" i="1" l="1"/>
  <c r="J589" i="1"/>
  <c r="J544" i="1" l="1"/>
  <c r="J543" i="1"/>
  <c r="J541" i="1"/>
  <c r="J535" i="1"/>
  <c r="J534" i="1"/>
  <c r="J532" i="1"/>
  <c r="J530" i="1"/>
  <c r="I530" i="1"/>
  <c r="J519" i="1"/>
  <c r="I519" i="1"/>
  <c r="J453" i="1"/>
  <c r="J452" i="1"/>
  <c r="J450" i="1"/>
  <c r="J510" i="1"/>
  <c r="J509" i="1"/>
  <c r="J507" i="1"/>
  <c r="J506" i="1"/>
  <c r="J505" i="1"/>
  <c r="J503" i="1"/>
  <c r="J502" i="1"/>
  <c r="J501" i="1"/>
  <c r="J499" i="1"/>
  <c r="J497" i="1"/>
  <c r="J498" i="1"/>
  <c r="J495" i="1"/>
  <c r="J493" i="1"/>
  <c r="J491" i="1"/>
  <c r="J482" i="1"/>
  <c r="J481" i="1"/>
  <c r="J479" i="1"/>
  <c r="J477" i="1"/>
  <c r="J474" i="1"/>
  <c r="J475" i="1"/>
  <c r="J473" i="1"/>
  <c r="J471" i="1"/>
  <c r="J467" i="1"/>
  <c r="J466" i="1"/>
  <c r="J465" i="1"/>
  <c r="J463" i="1"/>
  <c r="J462" i="1"/>
  <c r="J461" i="1"/>
  <c r="J459" i="1"/>
  <c r="J458" i="1"/>
  <c r="J455" i="1"/>
  <c r="J457" i="1"/>
  <c r="J380" i="1"/>
  <c r="J383" i="1" l="1"/>
  <c r="J382" i="1"/>
  <c r="J375" i="1"/>
  <c r="J374" i="1"/>
  <c r="J372" i="1"/>
  <c r="J363" i="1"/>
  <c r="J362" i="1"/>
  <c r="J360" i="1"/>
  <c r="J569" i="1"/>
  <c r="J568" i="1"/>
  <c r="J566" i="1"/>
  <c r="J573" i="1"/>
  <c r="J571" i="1"/>
  <c r="J578" i="1"/>
  <c r="J577" i="1"/>
  <c r="J575" i="1"/>
  <c r="J346" i="1"/>
  <c r="J345" i="1"/>
  <c r="J343" i="1"/>
  <c r="J310" i="1"/>
  <c r="J309" i="1"/>
  <c r="J307" i="1"/>
  <c r="J302" i="1"/>
  <c r="J301" i="1"/>
  <c r="J299" i="1"/>
  <c r="F257" i="1"/>
  <c r="J264" i="1"/>
  <c r="J263" i="1"/>
  <c r="J261" i="1"/>
  <c r="I264" i="1"/>
  <c r="J276" i="1"/>
  <c r="I276" i="1"/>
  <c r="J95" i="1"/>
  <c r="J94" i="1"/>
  <c r="J92" i="1"/>
  <c r="G219" i="1" l="1"/>
  <c r="H219" i="1"/>
  <c r="G218" i="1"/>
  <c r="H218" i="1"/>
  <c r="F8" i="1" l="1"/>
  <c r="F514" i="1"/>
  <c r="F513" i="1"/>
  <c r="F535" i="1"/>
  <c r="F534" i="1"/>
  <c r="F552" i="1"/>
  <c r="F551" i="1"/>
  <c r="F569" i="1"/>
  <c r="F568" i="1"/>
  <c r="F583" i="1"/>
  <c r="F582" i="1"/>
  <c r="F593" i="1"/>
  <c r="F595" i="1"/>
  <c r="F601" i="1"/>
  <c r="F604" i="1"/>
  <c r="F603" i="1"/>
  <c r="F619" i="1"/>
  <c r="F617" i="1"/>
  <c r="F632" i="1"/>
  <c r="F631" i="1"/>
  <c r="F649" i="1"/>
  <c r="F657" i="1"/>
  <c r="F12" i="1"/>
  <c r="F10" i="1"/>
  <c r="F13" i="1"/>
  <c r="G13" i="1"/>
  <c r="H13" i="1"/>
  <c r="G12" i="1"/>
  <c r="H12" i="1"/>
  <c r="H10" i="1" l="1"/>
  <c r="G10" i="1"/>
  <c r="F629" i="1"/>
  <c r="G514" i="1" l="1"/>
  <c r="H514" i="1"/>
  <c r="G513" i="1"/>
  <c r="H513" i="1"/>
  <c r="J523" i="1"/>
  <c r="I523" i="1"/>
  <c r="J518" i="1"/>
  <c r="I518" i="1"/>
  <c r="H516" i="1"/>
  <c r="G516" i="1"/>
  <c r="I516" i="1" s="1"/>
  <c r="F516" i="1"/>
  <c r="J531" i="1"/>
  <c r="I531" i="1"/>
  <c r="H528" i="1"/>
  <c r="G528" i="1"/>
  <c r="F528" i="1"/>
  <c r="J516" i="1" l="1"/>
  <c r="J528" i="1"/>
  <c r="I528" i="1"/>
  <c r="J422" i="1"/>
  <c r="J522" i="1"/>
  <c r="I440" i="1"/>
  <c r="G227" i="1" l="1"/>
  <c r="H227" i="1"/>
  <c r="G226" i="1"/>
  <c r="H226" i="1"/>
  <c r="F227" i="1"/>
  <c r="F226" i="1"/>
  <c r="H265" i="1"/>
  <c r="I251" i="1"/>
  <c r="I250" i="1"/>
  <c r="H248" i="1"/>
  <c r="G248" i="1"/>
  <c r="F248" i="1"/>
  <c r="F254" i="1"/>
  <c r="G254" i="1"/>
  <c r="H254" i="1"/>
  <c r="F255" i="1"/>
  <c r="G255" i="1"/>
  <c r="H255" i="1"/>
  <c r="G199" i="1"/>
  <c r="H199" i="1"/>
  <c r="G198" i="1"/>
  <c r="H198" i="1"/>
  <c r="F199" i="1"/>
  <c r="F198" i="1"/>
  <c r="G149" i="1"/>
  <c r="H149" i="1"/>
  <c r="G148" i="1"/>
  <c r="H148" i="1"/>
  <c r="F149" i="1"/>
  <c r="F148" i="1"/>
  <c r="I178" i="1"/>
  <c r="I177" i="1"/>
  <c r="H175" i="1"/>
  <c r="G175" i="1"/>
  <c r="F175" i="1"/>
  <c r="I162" i="1"/>
  <c r="I161" i="1"/>
  <c r="H159" i="1"/>
  <c r="G159" i="1"/>
  <c r="F159" i="1"/>
  <c r="F163" i="1"/>
  <c r="G163" i="1"/>
  <c r="H163" i="1"/>
  <c r="I165" i="1"/>
  <c r="I166" i="1"/>
  <c r="G116" i="1"/>
  <c r="H116" i="1"/>
  <c r="G115" i="1"/>
  <c r="H115" i="1"/>
  <c r="F116" i="1"/>
  <c r="F115" i="1"/>
  <c r="J145" i="1"/>
  <c r="I145" i="1"/>
  <c r="J141" i="1"/>
  <c r="I141" i="1"/>
  <c r="J255" i="1" l="1"/>
  <c r="H252" i="1"/>
  <c r="J254" i="1"/>
  <c r="G252" i="1"/>
  <c r="F252" i="1"/>
  <c r="I255" i="1"/>
  <c r="I254" i="1"/>
  <c r="I248" i="1"/>
  <c r="I175" i="1"/>
  <c r="I163" i="1"/>
  <c r="I159" i="1"/>
  <c r="J252" i="1" l="1"/>
  <c r="I252" i="1"/>
  <c r="G90" i="1" l="1"/>
  <c r="H90" i="1"/>
  <c r="G89" i="1"/>
  <c r="H89" i="1"/>
  <c r="F90" i="1"/>
  <c r="F89" i="1"/>
  <c r="H92" i="1"/>
  <c r="G92" i="1"/>
  <c r="F92" i="1"/>
  <c r="G99" i="1"/>
  <c r="H99" i="1"/>
  <c r="G98" i="1"/>
  <c r="H98" i="1"/>
  <c r="F99" i="1"/>
  <c r="F98" i="1"/>
  <c r="I92" i="1" l="1"/>
  <c r="G387" i="1"/>
  <c r="H387" i="1"/>
  <c r="G386" i="1"/>
  <c r="H386" i="1"/>
  <c r="F387" i="1"/>
  <c r="F386" i="1"/>
  <c r="G632" i="1"/>
  <c r="H632" i="1"/>
  <c r="G631" i="1"/>
  <c r="H631" i="1"/>
  <c r="G289" i="1"/>
  <c r="G284" i="1" s="1"/>
  <c r="H289" i="1"/>
  <c r="H284" i="1" s="1"/>
  <c r="G288" i="1"/>
  <c r="G283" i="1" s="1"/>
  <c r="H288" i="1"/>
  <c r="H283" i="1" s="1"/>
  <c r="F289" i="1"/>
  <c r="F284" i="1" s="1"/>
  <c r="F288" i="1"/>
  <c r="F283" i="1" s="1"/>
  <c r="F343" i="1"/>
  <c r="G535" i="1" l="1"/>
  <c r="H535" i="1"/>
  <c r="G534" i="1"/>
  <c r="H534" i="1"/>
  <c r="G660" i="1"/>
  <c r="H660" i="1"/>
  <c r="G659" i="1"/>
  <c r="H659" i="1"/>
  <c r="F660" i="1"/>
  <c r="F659" i="1"/>
  <c r="G583" i="1"/>
  <c r="H583" i="1"/>
  <c r="G582" i="1"/>
  <c r="H582" i="1"/>
  <c r="J565" i="1"/>
  <c r="I565" i="1"/>
  <c r="I557" i="1"/>
  <c r="I449" i="1"/>
  <c r="I448" i="1"/>
  <c r="H446" i="1"/>
  <c r="G446" i="1"/>
  <c r="F446" i="1"/>
  <c r="H445" i="1"/>
  <c r="G445" i="1"/>
  <c r="F445" i="1"/>
  <c r="H444" i="1"/>
  <c r="G444" i="1"/>
  <c r="F444" i="1"/>
  <c r="G453" i="1"/>
  <c r="H453" i="1"/>
  <c r="G452" i="1"/>
  <c r="H452" i="1"/>
  <c r="F453" i="1"/>
  <c r="F452" i="1"/>
  <c r="G652" i="1"/>
  <c r="H652" i="1"/>
  <c r="G651" i="1"/>
  <c r="H651" i="1"/>
  <c r="F652" i="1"/>
  <c r="F651" i="1"/>
  <c r="F653" i="1"/>
  <c r="G653" i="1"/>
  <c r="H653" i="1"/>
  <c r="G604" i="1"/>
  <c r="H604" i="1"/>
  <c r="G603" i="1"/>
  <c r="H603" i="1"/>
  <c r="I616" i="1"/>
  <c r="I615" i="1"/>
  <c r="H613" i="1"/>
  <c r="G613" i="1"/>
  <c r="F613" i="1"/>
  <c r="I607" i="1"/>
  <c r="I446" i="1" l="1"/>
  <c r="I444" i="1"/>
  <c r="I445" i="1"/>
  <c r="H442" i="1"/>
  <c r="F442" i="1"/>
  <c r="G442" i="1"/>
  <c r="I653" i="1"/>
  <c r="J653" i="1"/>
  <c r="I613" i="1"/>
  <c r="I442" i="1" l="1"/>
  <c r="G417" i="1"/>
  <c r="H417" i="1"/>
  <c r="G426" i="1"/>
  <c r="H426" i="1"/>
  <c r="I544" i="1" l="1"/>
  <c r="I543" i="1"/>
  <c r="H541" i="1"/>
  <c r="G541" i="1"/>
  <c r="F541" i="1"/>
  <c r="I664" i="1"/>
  <c r="F372" i="1"/>
  <c r="G291" i="1"/>
  <c r="I541" i="1" l="1"/>
  <c r="J85" i="1" l="1"/>
  <c r="I85" i="1"/>
  <c r="H83" i="1"/>
  <c r="F83" i="1"/>
  <c r="I83" i="1" l="1"/>
  <c r="J83" i="1"/>
  <c r="I70" i="1"/>
  <c r="H187" i="1" l="1"/>
  <c r="H186" i="1"/>
  <c r="H210" i="1"/>
  <c r="H181" i="1" l="1"/>
  <c r="I540" i="1"/>
  <c r="I539" i="1"/>
  <c r="I600" i="1" l="1"/>
  <c r="I599" i="1"/>
  <c r="J275" i="1" l="1"/>
  <c r="F218" i="1" l="1"/>
  <c r="F417" i="1" l="1"/>
  <c r="I128" i="1" l="1"/>
  <c r="H211" i="1" l="1"/>
  <c r="H182" i="1" s="1"/>
  <c r="G211" i="1"/>
  <c r="F211" i="1"/>
  <c r="G210" i="1"/>
  <c r="H479" i="1" l="1"/>
  <c r="I82" i="1"/>
  <c r="I81" i="1"/>
  <c r="H79" i="1"/>
  <c r="F79" i="1"/>
  <c r="I79" i="1" l="1"/>
  <c r="F426" i="1" l="1"/>
  <c r="G436" i="1"/>
  <c r="H436" i="1"/>
  <c r="G435" i="1"/>
  <c r="H435" i="1"/>
  <c r="F436" i="1"/>
  <c r="F435" i="1"/>
  <c r="I431" i="1"/>
  <c r="I422" i="1"/>
  <c r="G562" i="1"/>
  <c r="I435" i="1" l="1"/>
  <c r="I426" i="1"/>
  <c r="I510" i="1"/>
  <c r="I509" i="1"/>
  <c r="H507" i="1"/>
  <c r="G507" i="1"/>
  <c r="F507" i="1"/>
  <c r="I507" i="1" l="1"/>
  <c r="G204" i="1"/>
  <c r="J243" i="1"/>
  <c r="J242" i="1"/>
  <c r="J342" i="1" l="1"/>
  <c r="J341" i="1"/>
  <c r="G404" i="1" l="1"/>
  <c r="G403" i="1"/>
  <c r="I413" i="1"/>
  <c r="F403" i="1" l="1"/>
  <c r="I195" i="1" l="1"/>
  <c r="I174" i="1" l="1"/>
  <c r="I173" i="1"/>
  <c r="I494" i="1" l="1"/>
  <c r="H467" i="1"/>
  <c r="I412" i="1"/>
  <c r="I409" i="1"/>
  <c r="I408" i="1"/>
  <c r="F351" i="1"/>
  <c r="I280" i="1"/>
  <c r="I279" i="1"/>
  <c r="H277" i="1"/>
  <c r="G277" i="1"/>
  <c r="F277" i="1"/>
  <c r="H130" i="1"/>
  <c r="J132" i="1"/>
  <c r="J128" i="1"/>
  <c r="I121" i="1"/>
  <c r="J121" i="1"/>
  <c r="J120" i="1"/>
  <c r="I277" i="1" l="1"/>
  <c r="F665" i="1" l="1"/>
  <c r="I342" i="1"/>
  <c r="I341" i="1"/>
  <c r="H339" i="1"/>
  <c r="G339" i="1"/>
  <c r="F339" i="1"/>
  <c r="J656" i="1"/>
  <c r="I656" i="1"/>
  <c r="J655" i="1"/>
  <c r="I655" i="1"/>
  <c r="G552" i="1"/>
  <c r="H552" i="1"/>
  <c r="G551" i="1"/>
  <c r="H551" i="1"/>
  <c r="F549" i="1"/>
  <c r="G620" i="1"/>
  <c r="H620" i="1"/>
  <c r="G619" i="1"/>
  <c r="H619" i="1"/>
  <c r="F620" i="1"/>
  <c r="I623" i="1"/>
  <c r="H621" i="1"/>
  <c r="G621" i="1"/>
  <c r="F621" i="1"/>
  <c r="H404" i="1"/>
  <c r="H403" i="1"/>
  <c r="F404" i="1"/>
  <c r="I404" i="1" s="1"/>
  <c r="I506" i="1"/>
  <c r="I505" i="1"/>
  <c r="H503" i="1"/>
  <c r="G503" i="1"/>
  <c r="F503" i="1"/>
  <c r="I400" i="1"/>
  <c r="I399" i="1"/>
  <c r="H397" i="1"/>
  <c r="G397" i="1"/>
  <c r="F397" i="1"/>
  <c r="J339" i="1" l="1"/>
  <c r="I534" i="1"/>
  <c r="I535" i="1"/>
  <c r="I397" i="1"/>
  <c r="H281" i="1"/>
  <c r="H665" i="1"/>
  <c r="G665" i="1"/>
  <c r="I339" i="1"/>
  <c r="I621" i="1"/>
  <c r="I403" i="1"/>
  <c r="I503" i="1"/>
  <c r="G401" i="1"/>
  <c r="H401" i="1"/>
  <c r="F401" i="1"/>
  <c r="I663" i="1"/>
  <c r="H661" i="1"/>
  <c r="G661" i="1"/>
  <c r="F661" i="1"/>
  <c r="G596" i="1"/>
  <c r="H596" i="1"/>
  <c r="G595" i="1"/>
  <c r="H595" i="1"/>
  <c r="F596" i="1"/>
  <c r="G281" i="1" l="1"/>
  <c r="F281" i="1"/>
  <c r="I283" i="1"/>
  <c r="J283" i="1"/>
  <c r="I401" i="1"/>
  <c r="G657" i="1"/>
  <c r="I657" i="1" s="1"/>
  <c r="H657" i="1"/>
  <c r="I660" i="1"/>
  <c r="I661" i="1"/>
  <c r="I659" i="1"/>
  <c r="I275" i="1"/>
  <c r="H273" i="1"/>
  <c r="G273" i="1"/>
  <c r="F273" i="1"/>
  <c r="F219" i="1"/>
  <c r="F210" i="1"/>
  <c r="F186" i="1"/>
  <c r="F181" i="1" s="1"/>
  <c r="I284" i="1" l="1"/>
  <c r="J284" i="1"/>
  <c r="I281" i="1"/>
  <c r="J281" i="1"/>
  <c r="I273" i="1"/>
  <c r="G55" i="1"/>
  <c r="J652" i="1" l="1"/>
  <c r="J651" i="1"/>
  <c r="G649" i="1"/>
  <c r="H649" i="1"/>
  <c r="I652" i="1"/>
  <c r="I651" i="1"/>
  <c r="I649" i="1" l="1"/>
  <c r="J649" i="1"/>
  <c r="G358" i="1" l="1"/>
  <c r="H358" i="1"/>
  <c r="G357" i="1"/>
  <c r="H357" i="1"/>
  <c r="F358" i="1"/>
  <c r="F357" i="1"/>
  <c r="J223" i="1" l="1"/>
  <c r="J222" i="1"/>
  <c r="G130" i="1" l="1"/>
  <c r="H109" i="1"/>
  <c r="G23" i="1"/>
  <c r="H23" i="1"/>
  <c r="I13" i="1" l="1"/>
  <c r="I502" i="1"/>
  <c r="I501" i="1"/>
  <c r="H499" i="1"/>
  <c r="G499" i="1"/>
  <c r="F499" i="1"/>
  <c r="I499" i="1" l="1"/>
  <c r="I272" i="1"/>
  <c r="I271" i="1"/>
  <c r="I350" i="1" l="1"/>
  <c r="I648" i="1"/>
  <c r="I647" i="1"/>
  <c r="I132" i="1"/>
  <c r="I112" i="1"/>
  <c r="I111" i="1"/>
  <c r="I78" i="1" l="1"/>
  <c r="I77" i="1"/>
  <c r="G558" i="1" l="1"/>
  <c r="I346" i="1" l="1"/>
  <c r="J294" i="1"/>
  <c r="J293" i="1"/>
  <c r="I560" i="1" l="1"/>
  <c r="I561" i="1"/>
  <c r="G389" i="1"/>
  <c r="F196" i="1" l="1"/>
  <c r="H171" i="1" l="1"/>
  <c r="G118" i="1"/>
  <c r="G126" i="1"/>
  <c r="H126" i="1"/>
  <c r="F126" i="1"/>
  <c r="J126" i="1" l="1"/>
  <c r="I126" i="1"/>
  <c r="G495" i="1" l="1"/>
  <c r="I354" i="1" l="1"/>
  <c r="G418" i="1"/>
  <c r="H418" i="1"/>
  <c r="F418" i="1"/>
  <c r="H269" i="1"/>
  <c r="G269" i="1"/>
  <c r="F269" i="1"/>
  <c r="I267" i="1"/>
  <c r="G265" i="1"/>
  <c r="F265" i="1"/>
  <c r="I631" i="1" l="1"/>
  <c r="I632" i="1"/>
  <c r="I269" i="1"/>
  <c r="I265" i="1"/>
  <c r="H224" i="1" l="1"/>
  <c r="H75" i="1" l="1"/>
  <c r="G75" i="1"/>
  <c r="F75" i="1"/>
  <c r="F87" i="1"/>
  <c r="G87" i="1"/>
  <c r="H87" i="1"/>
  <c r="I90" i="1"/>
  <c r="I75" i="1" l="1"/>
  <c r="I87" i="1"/>
  <c r="J367" i="1" l="1"/>
  <c r="J366" i="1"/>
  <c r="J238" i="1" l="1"/>
  <c r="J235" i="1"/>
  <c r="J564" i="1" l="1"/>
  <c r="I148" i="1" l="1"/>
  <c r="J527" i="1" l="1"/>
  <c r="I527" i="1"/>
  <c r="I522" i="1"/>
  <c r="I498" i="1" l="1"/>
  <c r="I497" i="1"/>
  <c r="H495" i="1"/>
  <c r="F495" i="1"/>
  <c r="J234" i="1"/>
  <c r="I247" i="1"/>
  <c r="I246" i="1"/>
  <c r="H244" i="1"/>
  <c r="G244" i="1"/>
  <c r="F244" i="1"/>
  <c r="J230" i="1"/>
  <c r="G450" i="1" l="1"/>
  <c r="J227" i="1"/>
  <c r="H450" i="1"/>
  <c r="I495" i="1"/>
  <c r="J226" i="1"/>
  <c r="I244" i="1"/>
  <c r="F224" i="1"/>
  <c r="I227" i="1"/>
  <c r="I226" i="1"/>
  <c r="G224" i="1"/>
  <c r="I306" i="1"/>
  <c r="I305" i="1"/>
  <c r="I318" i="1"/>
  <c r="I317" i="1"/>
  <c r="I224" i="1" l="1"/>
  <c r="G109" i="1"/>
  <c r="F109" i="1"/>
  <c r="I109" i="1" l="1"/>
  <c r="J587" i="1" l="1"/>
  <c r="I587" i="1"/>
  <c r="F580" i="1"/>
  <c r="I591" i="1"/>
  <c r="H589" i="1"/>
  <c r="G589" i="1"/>
  <c r="F589" i="1"/>
  <c r="J582" i="1" l="1"/>
  <c r="I589" i="1"/>
  <c r="I582" i="1"/>
  <c r="I149" i="1"/>
  <c r="F63" i="1" l="1"/>
  <c r="J358" i="1" l="1"/>
  <c r="J357" i="1"/>
  <c r="G134" i="1"/>
  <c r="F134" i="1"/>
  <c r="J218" i="1"/>
  <c r="I215" i="1"/>
  <c r="I214" i="1"/>
  <c r="H212" i="1"/>
  <c r="G212" i="1"/>
  <c r="F212" i="1"/>
  <c r="G187" i="1"/>
  <c r="G182" i="1" s="1"/>
  <c r="G186" i="1"/>
  <c r="G181" i="1" s="1"/>
  <c r="F187" i="1"/>
  <c r="F182" i="1" s="1"/>
  <c r="H179" i="1" l="1"/>
  <c r="H113" i="1"/>
  <c r="G113" i="1"/>
  <c r="J219" i="1"/>
  <c r="F113" i="1"/>
  <c r="I210" i="1"/>
  <c r="H216" i="1"/>
  <c r="I212" i="1"/>
  <c r="G216" i="1"/>
  <c r="I218" i="1"/>
  <c r="I219" i="1"/>
  <c r="F216" i="1"/>
  <c r="G208" i="1"/>
  <c r="I211" i="1"/>
  <c r="H208" i="1"/>
  <c r="F208" i="1"/>
  <c r="G569" i="1"/>
  <c r="G8" i="1" s="1"/>
  <c r="H569" i="1"/>
  <c r="H8" i="1" s="1"/>
  <c r="G568" i="1"/>
  <c r="G7" i="1" s="1"/>
  <c r="H568" i="1"/>
  <c r="H7" i="1" s="1"/>
  <c r="H645" i="1"/>
  <c r="G645" i="1"/>
  <c r="F645" i="1"/>
  <c r="H629" i="1"/>
  <c r="G629" i="1"/>
  <c r="H566" i="1" l="1"/>
  <c r="F566" i="1"/>
  <c r="I645" i="1"/>
  <c r="G566" i="1"/>
  <c r="F179" i="1"/>
  <c r="I629" i="1"/>
  <c r="G179" i="1"/>
  <c r="J182" i="1"/>
  <c r="J216" i="1"/>
  <c r="J181" i="1"/>
  <c r="I216" i="1"/>
  <c r="I208" i="1"/>
  <c r="I375" i="1"/>
  <c r="I378" i="1"/>
  <c r="I374" i="1"/>
  <c r="I363" i="1"/>
  <c r="I367" i="1"/>
  <c r="I366" i="1"/>
  <c r="I362" i="1"/>
  <c r="I158" i="1"/>
  <c r="I157" i="1"/>
  <c r="H155" i="1"/>
  <c r="G155" i="1"/>
  <c r="F155" i="1"/>
  <c r="I566" i="1" l="1"/>
  <c r="I155" i="1"/>
  <c r="I396" i="1" l="1"/>
  <c r="I395" i="1"/>
  <c r="H393" i="1"/>
  <c r="G393" i="1"/>
  <c r="F393" i="1"/>
  <c r="I392" i="1"/>
  <c r="I391" i="1"/>
  <c r="H389" i="1"/>
  <c r="F389" i="1"/>
  <c r="I353" i="1"/>
  <c r="H351" i="1"/>
  <c r="G351" i="1"/>
  <c r="I349" i="1"/>
  <c r="H347" i="1"/>
  <c r="G347" i="1"/>
  <c r="F347" i="1"/>
  <c r="I389" i="1" l="1"/>
  <c r="I393" i="1"/>
  <c r="I347" i="1"/>
  <c r="I351" i="1"/>
  <c r="I243" i="1" l="1"/>
  <c r="I242" i="1"/>
  <c r="H240" i="1"/>
  <c r="G240" i="1"/>
  <c r="F240" i="1"/>
  <c r="J240" i="1" l="1"/>
  <c r="I240" i="1"/>
  <c r="F545" i="1" l="1"/>
  <c r="I338" i="1" l="1"/>
  <c r="I337" i="1"/>
  <c r="H335" i="1"/>
  <c r="G335" i="1"/>
  <c r="F335" i="1"/>
  <c r="I335" i="1" l="1"/>
  <c r="J514" i="1" l="1"/>
  <c r="I238" i="1" l="1"/>
  <c r="H236" i="1"/>
  <c r="G236" i="1"/>
  <c r="F236" i="1"/>
  <c r="I203" i="1"/>
  <c r="I191" i="1"/>
  <c r="J236" i="1" l="1"/>
  <c r="I236" i="1"/>
  <c r="I326" i="1" l="1"/>
  <c r="I325" i="1"/>
  <c r="H323" i="1"/>
  <c r="G323" i="1"/>
  <c r="F323" i="1"/>
  <c r="I358" i="1" l="1"/>
  <c r="I323" i="1"/>
  <c r="H71" i="1" l="1"/>
  <c r="G71" i="1"/>
  <c r="F71" i="1"/>
  <c r="I71" i="1" l="1"/>
  <c r="I345" i="1" l="1"/>
  <c r="H343" i="1"/>
  <c r="G343" i="1"/>
  <c r="I343" i="1" l="1"/>
  <c r="H167" i="1" l="1"/>
  <c r="G467" i="1" l="1"/>
  <c r="I21" i="1" l="1"/>
  <c r="I383" i="1" l="1"/>
  <c r="I382" i="1"/>
  <c r="I417" i="1" l="1"/>
  <c r="I298" i="1"/>
  <c r="I235" i="1" l="1"/>
  <c r="I223" i="1"/>
  <c r="I222" i="1"/>
  <c r="H220" i="1"/>
  <c r="G220" i="1"/>
  <c r="F220" i="1"/>
  <c r="J220" i="1" l="1"/>
  <c r="I220" i="1"/>
  <c r="F319" i="1" l="1"/>
  <c r="G261" i="1" l="1"/>
  <c r="J557" i="1"/>
  <c r="F43" i="1" l="1"/>
  <c r="J65" i="1" l="1"/>
  <c r="I259" i="1" l="1"/>
  <c r="I69" i="1" l="1"/>
  <c r="H67" i="1"/>
  <c r="G67" i="1"/>
  <c r="F67" i="1"/>
  <c r="I67" i="1" l="1"/>
  <c r="I514" i="1" l="1"/>
  <c r="J513" i="1"/>
  <c r="I513" i="1"/>
  <c r="F511" i="1"/>
  <c r="H511" i="1"/>
  <c r="G511" i="1"/>
  <c r="H625" i="1"/>
  <c r="G625" i="1"/>
  <c r="F625" i="1"/>
  <c r="I511" i="1" l="1"/>
  <c r="J511" i="1"/>
  <c r="F633" i="1" l="1"/>
  <c r="I493" i="1" l="1"/>
  <c r="H491" i="1"/>
  <c r="G491" i="1"/>
  <c r="F491" i="1"/>
  <c r="I490" i="1"/>
  <c r="I489" i="1"/>
  <c r="H487" i="1"/>
  <c r="G487" i="1"/>
  <c r="F487" i="1"/>
  <c r="I486" i="1"/>
  <c r="I485" i="1"/>
  <c r="H483" i="1"/>
  <c r="G483" i="1"/>
  <c r="F483" i="1"/>
  <c r="I482" i="1"/>
  <c r="I481" i="1"/>
  <c r="G479" i="1"/>
  <c r="F479" i="1"/>
  <c r="I477" i="1"/>
  <c r="H475" i="1"/>
  <c r="G475" i="1"/>
  <c r="F475" i="1"/>
  <c r="G171" i="1"/>
  <c r="F171" i="1"/>
  <c r="I491" i="1" l="1"/>
  <c r="I171" i="1"/>
  <c r="J551" i="1"/>
  <c r="J552" i="1"/>
  <c r="F420" i="1"/>
  <c r="I479" i="1"/>
  <c r="H420" i="1"/>
  <c r="G420" i="1"/>
  <c r="I483" i="1"/>
  <c r="I487" i="1"/>
  <c r="I475" i="1"/>
  <c r="J420" i="1" l="1"/>
  <c r="I420" i="1"/>
  <c r="G138" i="1"/>
  <c r="F130" i="1"/>
  <c r="J136" i="1" l="1"/>
  <c r="I130" i="1"/>
  <c r="H134" i="1"/>
  <c r="J130" i="1"/>
  <c r="I379" i="1" l="1"/>
  <c r="I18" i="1" l="1"/>
  <c r="I260" i="1"/>
  <c r="I263" i="1"/>
  <c r="H257" i="1"/>
  <c r="G257" i="1"/>
  <c r="I257" i="1" l="1"/>
  <c r="H410" i="1"/>
  <c r="G410" i="1"/>
  <c r="F410" i="1"/>
  <c r="H295" i="1"/>
  <c r="I410" i="1" l="1"/>
  <c r="G585" i="1" l="1"/>
  <c r="F585" i="1"/>
  <c r="I585" i="1" l="1"/>
  <c r="I169" i="1"/>
  <c r="J140" i="1" l="1"/>
  <c r="I140" i="1"/>
  <c r="J103" i="1"/>
  <c r="F307" i="1" l="1"/>
  <c r="H617" i="1" l="1"/>
  <c r="G617" i="1"/>
  <c r="I612" i="1"/>
  <c r="I611" i="1"/>
  <c r="H609" i="1"/>
  <c r="G609" i="1"/>
  <c r="F609" i="1"/>
  <c r="I608" i="1"/>
  <c r="F532" i="1" l="1"/>
  <c r="I609" i="1"/>
  <c r="G39" i="1" l="1"/>
  <c r="H39" i="1"/>
  <c r="F39" i="1"/>
  <c r="I66" i="1" l="1"/>
  <c r="I65" i="1"/>
  <c r="H63" i="1"/>
  <c r="G63" i="1"/>
  <c r="I62" i="1"/>
  <c r="I61" i="1"/>
  <c r="H59" i="1"/>
  <c r="G59" i="1"/>
  <c r="F59" i="1"/>
  <c r="H35" i="1"/>
  <c r="G35" i="1"/>
  <c r="F35" i="1"/>
  <c r="I34" i="1"/>
  <c r="I33" i="1"/>
  <c r="H31" i="1"/>
  <c r="G31" i="1"/>
  <c r="F31" i="1"/>
  <c r="J63" i="1" l="1"/>
  <c r="I31" i="1"/>
  <c r="I63" i="1"/>
  <c r="I59" i="1"/>
  <c r="I35" i="1"/>
  <c r="H605" i="1"/>
  <c r="G605" i="1"/>
  <c r="F605" i="1"/>
  <c r="G601" i="1" l="1"/>
  <c r="H601" i="1"/>
  <c r="I604" i="1"/>
  <c r="I603" i="1"/>
  <c r="I605" i="1"/>
  <c r="I578" i="1"/>
  <c r="H575" i="1"/>
  <c r="G575" i="1"/>
  <c r="F575" i="1"/>
  <c r="H597" i="1"/>
  <c r="G597" i="1"/>
  <c r="F597" i="1"/>
  <c r="I597" i="1" l="1"/>
  <c r="I207" i="1"/>
  <c r="I601" i="1"/>
  <c r="H204" i="1"/>
  <c r="I575" i="1"/>
  <c r="I234" i="1"/>
  <c r="G232" i="1"/>
  <c r="H232" i="1"/>
  <c r="F232" i="1"/>
  <c r="I206" i="1"/>
  <c r="F204" i="1"/>
  <c r="I574" i="1"/>
  <c r="I573" i="1"/>
  <c r="H571" i="1"/>
  <c r="G571" i="1"/>
  <c r="F571" i="1"/>
  <c r="J232" i="1" l="1"/>
  <c r="I204" i="1"/>
  <c r="G593" i="1"/>
  <c r="I596" i="1"/>
  <c r="H593" i="1"/>
  <c r="I595" i="1"/>
  <c r="I232" i="1"/>
  <c r="I571" i="1"/>
  <c r="G299" i="1"/>
  <c r="I297" i="1"/>
  <c r="G295" i="1"/>
  <c r="F295" i="1"/>
  <c r="I294" i="1"/>
  <c r="I293" i="1"/>
  <c r="H291" i="1"/>
  <c r="F291" i="1"/>
  <c r="G142" i="1"/>
  <c r="J291" i="1" l="1"/>
  <c r="I593" i="1"/>
  <c r="J289" i="1"/>
  <c r="J288" i="1"/>
  <c r="F286" i="1"/>
  <c r="I295" i="1"/>
  <c r="I291" i="1"/>
  <c r="J144" i="1"/>
  <c r="I144" i="1"/>
  <c r="J124" i="1"/>
  <c r="I124" i="1"/>
  <c r="I120" i="1"/>
  <c r="I136" i="1" l="1"/>
  <c r="I474" i="1" l="1"/>
  <c r="G427" i="1"/>
  <c r="H427" i="1"/>
  <c r="F427" i="1"/>
  <c r="J7" i="1" l="1"/>
  <c r="F424" i="1"/>
  <c r="G580" i="1"/>
  <c r="I569" i="1"/>
  <c r="I568" i="1"/>
  <c r="F355" i="1"/>
  <c r="I580" i="1" l="1"/>
  <c r="H585" i="1"/>
  <c r="J585" i="1" s="1"/>
  <c r="F384" i="1"/>
  <c r="F96" i="1"/>
  <c r="H580" i="1" l="1"/>
  <c r="J580" i="1" s="1"/>
  <c r="H558" i="1" l="1"/>
  <c r="F558" i="1"/>
  <c r="F537" i="1" l="1"/>
  <c r="H562" i="1" l="1"/>
  <c r="F562" i="1"/>
  <c r="J562" i="1" l="1"/>
  <c r="G15" i="1"/>
  <c r="H15" i="1"/>
  <c r="F15" i="1"/>
  <c r="H380" i="1" l="1"/>
  <c r="G380" i="1"/>
  <c r="F380" i="1"/>
  <c r="I380" i="1" l="1"/>
  <c r="I357" i="1"/>
  <c r="G429" i="1" l="1"/>
  <c r="I564" i="1" l="1"/>
  <c r="I473" i="1" l="1"/>
  <c r="I562" i="1" l="1"/>
  <c r="H429" i="1" l="1"/>
  <c r="G433" i="1"/>
  <c r="H433" i="1"/>
  <c r="G438" i="1"/>
  <c r="H438" i="1"/>
  <c r="I330" i="1" l="1"/>
  <c r="G355" i="1" l="1"/>
  <c r="H463" i="1" l="1"/>
  <c r="J179" i="1" l="1"/>
  <c r="J12" i="1"/>
  <c r="J13" i="1"/>
  <c r="G463" i="1" l="1"/>
  <c r="G455" i="1"/>
  <c r="G471" i="1" l="1"/>
  <c r="H471" i="1"/>
  <c r="F471" i="1"/>
  <c r="I471" i="1" l="1"/>
  <c r="I558" i="1"/>
  <c r="G415" i="1" l="1"/>
  <c r="H415" i="1"/>
  <c r="I230" i="1" l="1"/>
  <c r="I202" i="1"/>
  <c r="I199" i="1"/>
  <c r="I198" i="1"/>
  <c r="I194" i="1"/>
  <c r="I190" i="1"/>
  <c r="I187" i="1"/>
  <c r="I186" i="1"/>
  <c r="I170" i="1"/>
  <c r="I154" i="1"/>
  <c r="I153" i="1"/>
  <c r="I58" i="1"/>
  <c r="I57" i="1"/>
  <c r="I54" i="1"/>
  <c r="I53" i="1"/>
  <c r="I49" i="1"/>
  <c r="I46" i="1"/>
  <c r="I45" i="1"/>
  <c r="I41" i="1"/>
  <c r="I30" i="1"/>
  <c r="I29" i="1"/>
  <c r="I25" i="1"/>
  <c r="I17" i="1"/>
  <c r="H554" i="1" l="1"/>
  <c r="G554" i="1"/>
  <c r="F554" i="1"/>
  <c r="J554" i="1" l="1"/>
  <c r="I554" i="1"/>
  <c r="G167" i="1" l="1"/>
  <c r="F167" i="1"/>
  <c r="I167" i="1" l="1"/>
  <c r="I552" i="1" l="1"/>
  <c r="I551" i="1"/>
  <c r="G549" i="1"/>
  <c r="H549" i="1"/>
  <c r="J549" i="1" l="1"/>
  <c r="I549" i="1"/>
  <c r="I470" i="1"/>
  <c r="I469" i="1"/>
  <c r="I466" i="1"/>
  <c r="I462" i="1"/>
  <c r="I461" i="1"/>
  <c r="I458" i="1"/>
  <c r="I457" i="1"/>
  <c r="I644" i="1"/>
  <c r="I643" i="1"/>
  <c r="I636" i="1"/>
  <c r="I635" i="1"/>
  <c r="I334" i="1"/>
  <c r="I333" i="1"/>
  <c r="I329" i="1"/>
  <c r="I322" i="1"/>
  <c r="I321" i="1"/>
  <c r="I314" i="1"/>
  <c r="I313" i="1"/>
  <c r="I310" i="1"/>
  <c r="I309" i="1"/>
  <c r="I302" i="1"/>
  <c r="I301" i="1"/>
  <c r="I108" i="1"/>
  <c r="I181" i="1" l="1"/>
  <c r="I12" i="1" l="1"/>
  <c r="G151" i="1"/>
  <c r="H151" i="1"/>
  <c r="F151" i="1"/>
  <c r="H261" i="1"/>
  <c r="F261" i="1"/>
  <c r="G51" i="1"/>
  <c r="H51" i="1"/>
  <c r="F51" i="1"/>
  <c r="G47" i="1"/>
  <c r="H47" i="1"/>
  <c r="G43" i="1"/>
  <c r="H43" i="1"/>
  <c r="H55" i="1"/>
  <c r="F55" i="1"/>
  <c r="I261" i="1" l="1"/>
  <c r="H384" i="1"/>
  <c r="I43" i="1"/>
  <c r="I151" i="1"/>
  <c r="I55" i="1"/>
  <c r="I51" i="1"/>
  <c r="I39" i="1"/>
  <c r="G196" i="1"/>
  <c r="H196" i="1"/>
  <c r="G200" i="1"/>
  <c r="H200" i="1"/>
  <c r="G228" i="1"/>
  <c r="H228" i="1"/>
  <c r="F228" i="1"/>
  <c r="F200" i="1"/>
  <c r="G192" i="1"/>
  <c r="H192" i="1"/>
  <c r="F192" i="1"/>
  <c r="G188" i="1"/>
  <c r="H188" i="1"/>
  <c r="F188" i="1"/>
  <c r="G184" i="1"/>
  <c r="H184" i="1"/>
  <c r="F184" i="1"/>
  <c r="H142" i="1"/>
  <c r="H138" i="1"/>
  <c r="J134" i="1"/>
  <c r="G122" i="1"/>
  <c r="H122" i="1"/>
  <c r="H118" i="1"/>
  <c r="J118" i="1" s="1"/>
  <c r="F118" i="1"/>
  <c r="F122" i="1"/>
  <c r="F138" i="1"/>
  <c r="F142" i="1"/>
  <c r="G101" i="1"/>
  <c r="H101" i="1"/>
  <c r="G105" i="1"/>
  <c r="H105" i="1"/>
  <c r="F105" i="1"/>
  <c r="F101" i="1"/>
  <c r="J228" i="1" l="1"/>
  <c r="J10" i="1"/>
  <c r="I134" i="1"/>
  <c r="I192" i="1"/>
  <c r="I200" i="1"/>
  <c r="I188" i="1"/>
  <c r="I184" i="1"/>
  <c r="I228" i="1"/>
  <c r="I196" i="1"/>
  <c r="J101" i="1"/>
  <c r="I142" i="1"/>
  <c r="J122" i="1"/>
  <c r="J138" i="1"/>
  <c r="I118" i="1"/>
  <c r="I122" i="1"/>
  <c r="I138" i="1"/>
  <c r="I101" i="1"/>
  <c r="I105" i="1"/>
  <c r="J142" i="1"/>
  <c r="G27" i="1"/>
  <c r="H27" i="1"/>
  <c r="F27" i="1"/>
  <c r="G19" i="1"/>
  <c r="H19" i="1"/>
  <c r="F19" i="1"/>
  <c r="F23" i="1"/>
  <c r="G537" i="1"/>
  <c r="I537" i="1" s="1"/>
  <c r="H537" i="1"/>
  <c r="H524" i="1"/>
  <c r="G524" i="1"/>
  <c r="F524" i="1"/>
  <c r="H520" i="1"/>
  <c r="G520" i="1"/>
  <c r="F520" i="1"/>
  <c r="G459" i="1"/>
  <c r="H459" i="1"/>
  <c r="F459" i="1"/>
  <c r="H455" i="1"/>
  <c r="F455" i="1"/>
  <c r="F467" i="1"/>
  <c r="F463" i="1"/>
  <c r="J520" i="1" l="1"/>
  <c r="I524" i="1"/>
  <c r="I520" i="1"/>
  <c r="J524" i="1"/>
  <c r="I19" i="1"/>
  <c r="F450" i="1"/>
  <c r="I23" i="1"/>
  <c r="I15" i="1"/>
  <c r="I27" i="1"/>
  <c r="I455" i="1"/>
  <c r="I547" i="1"/>
  <c r="I467" i="1"/>
  <c r="I463" i="1"/>
  <c r="I465" i="1"/>
  <c r="I459" i="1"/>
  <c r="I548" i="1"/>
  <c r="H532" i="1"/>
  <c r="G545" i="1"/>
  <c r="G532" i="1"/>
  <c r="I532" i="1" s="1"/>
  <c r="H545" i="1"/>
  <c r="I453" i="1" l="1"/>
  <c r="I545" i="1"/>
  <c r="I452" i="1" l="1"/>
  <c r="I450" i="1" l="1"/>
  <c r="I116" i="1"/>
  <c r="J116" i="1"/>
  <c r="F438" i="1" l="1"/>
  <c r="I438" i="1" s="1"/>
  <c r="F429" i="1"/>
  <c r="I429" i="1" s="1"/>
  <c r="F433" i="1" l="1"/>
  <c r="I182" i="1"/>
  <c r="G424" i="1"/>
  <c r="I424" i="1" s="1"/>
  <c r="H424" i="1"/>
  <c r="I433" i="1" l="1"/>
  <c r="F5" i="1"/>
  <c r="F415" i="1"/>
  <c r="H406" i="1"/>
  <c r="F406" i="1"/>
  <c r="G406" i="1"/>
  <c r="I406" i="1" l="1"/>
  <c r="I415" i="1"/>
  <c r="G376" i="1"/>
  <c r="H376" i="1"/>
  <c r="G372" i="1"/>
  <c r="G368" i="1"/>
  <c r="G364" i="1"/>
  <c r="F376" i="1"/>
  <c r="F368" i="1"/>
  <c r="F364" i="1"/>
  <c r="G360" i="1"/>
  <c r="F360" i="1"/>
  <c r="I360" i="1" l="1"/>
  <c r="I364" i="1"/>
  <c r="I372" i="1"/>
  <c r="I376" i="1"/>
  <c r="H372" i="1"/>
  <c r="I355" i="1"/>
  <c r="H368" i="1" l="1"/>
  <c r="I386" i="1"/>
  <c r="I387" i="1"/>
  <c r="G384" i="1"/>
  <c r="I384" i="1" l="1"/>
  <c r="H364" i="1" l="1"/>
  <c r="J364" i="1" s="1"/>
  <c r="H360" i="1" l="1"/>
  <c r="G641" i="1"/>
  <c r="H641" i="1"/>
  <c r="F641" i="1"/>
  <c r="G319" i="1"/>
  <c r="I319" i="1" s="1"/>
  <c r="H319" i="1"/>
  <c r="G315" i="1"/>
  <c r="H315" i="1"/>
  <c r="G311" i="1"/>
  <c r="H311" i="1"/>
  <c r="G307" i="1"/>
  <c r="H307" i="1"/>
  <c r="G303" i="1"/>
  <c r="H303" i="1"/>
  <c r="H299" i="1"/>
  <c r="F315" i="1"/>
  <c r="F311" i="1"/>
  <c r="F303" i="1"/>
  <c r="F299" i="1"/>
  <c r="F327" i="1"/>
  <c r="G327" i="1"/>
  <c r="F331" i="1"/>
  <c r="G331" i="1"/>
  <c r="J318" i="1" l="1"/>
  <c r="I315" i="1"/>
  <c r="I303" i="1"/>
  <c r="H355" i="1"/>
  <c r="I331" i="1"/>
  <c r="I327" i="1"/>
  <c r="I307" i="1"/>
  <c r="I289" i="1"/>
  <c r="I299" i="1"/>
  <c r="I311" i="1"/>
  <c r="I641" i="1"/>
  <c r="I639" i="1"/>
  <c r="I288" i="1"/>
  <c r="I640" i="1"/>
  <c r="H637" i="1"/>
  <c r="F637" i="1"/>
  <c r="G637" i="1"/>
  <c r="G286" i="1"/>
  <c r="H286" i="1"/>
  <c r="J355" i="1" l="1"/>
  <c r="J286" i="1"/>
  <c r="I637" i="1"/>
  <c r="I286" i="1"/>
  <c r="G633" i="1"/>
  <c r="I633" i="1" s="1"/>
  <c r="H633" i="1"/>
  <c r="H331" i="1"/>
  <c r="H327" i="1"/>
  <c r="F146" i="1" l="1"/>
  <c r="I179" i="1"/>
  <c r="G146" i="1" l="1"/>
  <c r="I146" i="1" s="1"/>
  <c r="H146" i="1"/>
  <c r="I115" i="1" l="1"/>
  <c r="J98" i="1"/>
  <c r="I98" i="1"/>
  <c r="I99" i="1"/>
  <c r="J115" i="1"/>
  <c r="H96" i="1"/>
  <c r="H5" i="1" s="1"/>
  <c r="G96" i="1"/>
  <c r="G5" i="1" s="1"/>
  <c r="J5" i="1" l="1"/>
  <c r="J113" i="1"/>
  <c r="I96" i="1"/>
  <c r="J96" i="1"/>
  <c r="I7" i="1"/>
  <c r="J8" i="1"/>
  <c r="I113" i="1"/>
  <c r="I5" i="1" l="1"/>
  <c r="F47" i="1"/>
  <c r="I47" i="1" s="1"/>
  <c r="I10" i="1" l="1"/>
  <c r="I8" i="1" l="1"/>
</calcChain>
</file>

<file path=xl/sharedStrings.xml><?xml version="1.0" encoding="utf-8"?>
<sst xmlns="http://schemas.openxmlformats.org/spreadsheetml/2006/main" count="1056" uniqueCount="382">
  <si>
    <t xml:space="preserve"> N
п/п</t>
  </si>
  <si>
    <t xml:space="preserve"> Наименование государственной программы Российской Федерации</t>
  </si>
  <si>
    <t xml:space="preserve"> Наименование мероприятий 
по Республике Дагестан </t>
  </si>
  <si>
    <t xml:space="preserve">Источники финансирования </t>
  </si>
  <si>
    <t xml:space="preserve">Утвержденный объем финансирования по состоянию на отчетную дату  </t>
  </si>
  <si>
    <t xml:space="preserve">Профинансировано с начала года </t>
  </si>
  <si>
    <t>Освоено с начала года</t>
  </si>
  <si>
    <t xml:space="preserve">Уровень финансирования                                                       %                                     </t>
  </si>
  <si>
    <t>Уровень освоения                                                                                                                                                  %</t>
  </si>
  <si>
    <t>Ответственные за  реализацию мероприятий      программы по Республике Дагестан</t>
  </si>
  <si>
    <t>Примечание</t>
  </si>
  <si>
    <t>Всего</t>
  </si>
  <si>
    <t>в том числе:</t>
  </si>
  <si>
    <t>федеральный бюджет</t>
  </si>
  <si>
    <t>республиканский бюджет</t>
  </si>
  <si>
    <t>В том числе:</t>
  </si>
  <si>
    <t xml:space="preserve"> Наименование  подпрограмм и основных мероприятий </t>
  </si>
  <si>
    <t>1.1.</t>
  </si>
  <si>
    <t>в том числе</t>
  </si>
  <si>
    <t>1.</t>
  </si>
  <si>
    <t>Государственная программа Российской Федерации "Содействие занятости населения"</t>
  </si>
  <si>
    <t>Всего:</t>
  </si>
  <si>
    <t xml:space="preserve"> федеральный бюджет</t>
  </si>
  <si>
    <t xml:space="preserve">республиканский бюджет </t>
  </si>
  <si>
    <t>4.</t>
  </si>
  <si>
    <t>2.</t>
  </si>
  <si>
    <t>Минтруд РД</t>
  </si>
  <si>
    <t>Государственная программа Российской Федерации "Социальная поддержка граждан"</t>
  </si>
  <si>
    <t>Минобрнауки РД</t>
  </si>
  <si>
    <t>5.</t>
  </si>
  <si>
    <t>3.</t>
  </si>
  <si>
    <t>Государственная программа Российской Федерации "Развитие Северо-Кавказского федерального округа"</t>
  </si>
  <si>
    <t xml:space="preserve">     </t>
  </si>
  <si>
    <t>Государственная программа Российской Федерации "Развитие здравоохранения"</t>
  </si>
  <si>
    <t>6.</t>
  </si>
  <si>
    <t>6.1.</t>
  </si>
  <si>
    <t>6.2.</t>
  </si>
  <si>
    <t>6.3.</t>
  </si>
  <si>
    <t>6.4.</t>
  </si>
  <si>
    <t>Минстрой РД</t>
  </si>
  <si>
    <t>7.</t>
  </si>
  <si>
    <t>8.</t>
  </si>
  <si>
    <t xml:space="preserve">федеральный бюджет </t>
  </si>
  <si>
    <t>8.1.</t>
  </si>
  <si>
    <t>8.1.1.</t>
  </si>
  <si>
    <t xml:space="preserve">Государственная программа Российской Федерации "Доступная среда" </t>
  </si>
  <si>
    <t xml:space="preserve">Государственная программа Российской Федерации "Развитие лесного хозяйства" </t>
  </si>
  <si>
    <t>Минспорт РД</t>
  </si>
  <si>
    <t>Государственная программа "Развитие транспортной системы"</t>
  </si>
  <si>
    <t>Минстрой РД, администрация 
ГО "город Дербент"</t>
  </si>
  <si>
    <t>Минсельхозпрод РД</t>
  </si>
  <si>
    <t>9.1.1.</t>
  </si>
  <si>
    <t>9.1.2.</t>
  </si>
  <si>
    <t>9.1.4.</t>
  </si>
  <si>
    <t>9.1.5.</t>
  </si>
  <si>
    <t>9.1.6.</t>
  </si>
  <si>
    <t>10.</t>
  </si>
  <si>
    <t>11.</t>
  </si>
  <si>
    <t>11.1.</t>
  </si>
  <si>
    <t>12.</t>
  </si>
  <si>
    <t>12.1.</t>
  </si>
  <si>
    <t>13.</t>
  </si>
  <si>
    <t>13.1.</t>
  </si>
  <si>
    <t>14.1.</t>
  </si>
  <si>
    <t>15.1.</t>
  </si>
  <si>
    <t>16.1.</t>
  </si>
  <si>
    <t>17.1.</t>
  </si>
  <si>
    <t>18.1.</t>
  </si>
  <si>
    <t>20.1.</t>
  </si>
  <si>
    <t>21.1.</t>
  </si>
  <si>
    <t>22.</t>
  </si>
  <si>
    <t>Миннац РД</t>
  </si>
  <si>
    <t>Минкультуры РД</t>
  </si>
  <si>
    <t>4.1.1</t>
  </si>
  <si>
    <t>Государственная программа "Комплексное развитие сельских территорий"</t>
  </si>
  <si>
    <t>Государственная программа "Развитие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</si>
  <si>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Субсидии на поддержку творческой деятельности и техническое оснащение детских и кукольных театров</t>
  </si>
  <si>
    <t>Государственная программа Российской Федерации «Развитие культуры»</t>
  </si>
  <si>
    <t xml:space="preserve"> </t>
  </si>
  <si>
    <t>Федеральный проект "Старшее поколение"</t>
  </si>
  <si>
    <t>1.2.</t>
  </si>
  <si>
    <t>1.3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</si>
  <si>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</si>
  <si>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</si>
  <si>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</si>
  <si>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</si>
  <si>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</si>
  <si>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</si>
  <si>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</si>
  <si>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</si>
  <si>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</si>
  <si>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6.1.1.</t>
  </si>
  <si>
    <t>6.1.2.</t>
  </si>
  <si>
    <t>6.3.1.</t>
  </si>
  <si>
    <t>8.1.2.</t>
  </si>
  <si>
    <t>9.1.7.</t>
  </si>
  <si>
    <t>17.2.</t>
  </si>
  <si>
    <t>20.2.</t>
  </si>
  <si>
    <t>20.3.</t>
  </si>
  <si>
    <t>21.8.</t>
  </si>
  <si>
    <t>22.1.</t>
  </si>
  <si>
    <t>23.1.</t>
  </si>
  <si>
    <t>Всего государственных программ 
Российской Федерации</t>
  </si>
  <si>
    <t xml:space="preserve">Государственная программа Российской Федерации  "Реализация государственной национальной политики" 
 </t>
  </si>
  <si>
    <t>Региональный проект "Комфортная городская среда в Республике Дагестан"</t>
  </si>
  <si>
    <t>Минпромторг РД</t>
  </si>
  <si>
    <t>Минтранс РД,
"Дагавтодор"</t>
  </si>
  <si>
    <t>Минсельхозпрод РД,
Минтранс РД</t>
  </si>
  <si>
    <t xml:space="preserve">Региональный проект "Чистая вода"
</t>
  </si>
  <si>
    <t xml:space="preserve">Развитие центров "Мой бизнес". 
"Акселерация субъектов малого и среднего предпринимательства" </t>
  </si>
  <si>
    <t xml:space="preserve">Развитие центров "Мой бизнес". 
"Создание благоприятных условий для осуществления деятельности самозанятыми гражданами" </t>
  </si>
  <si>
    <t>Развитие центров "Мой бизнес". 
"Создание условий для легкого старта  и комфортного ведения бизнеса"</t>
  </si>
  <si>
    <t>Агролесомелиоративные и фитомелиоративные мероприятия на Черных землях и Кизлярских пастбищах</t>
  </si>
  <si>
    <t>Государственная программа Российской Федерации "Развитие образования"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</si>
  <si>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</si>
  <si>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24.1.1.</t>
  </si>
  <si>
    <t>24.2.2.</t>
  </si>
  <si>
    <t>9.</t>
  </si>
  <si>
    <t>тыс. рублей</t>
  </si>
  <si>
    <t>Социальные выплаты безработным гражданам в соответствии с Законом Россйской Федерации от 19.04.1991 г. № 1032-1 "О занятости населения в РФ"</t>
  </si>
  <si>
    <t xml:space="preserve">Иные межбюджетные трансферты на обеспечение выплат ежемесячного денежного вознаграждения за классное руководство педагогическим работникам государственных образовательных организаций субъектов Российской Федерации </t>
  </si>
  <si>
    <t>Государственная программа Российчской Федерации "Обеспечение доступным и комфортным жильем и коммунальными услугами граждан РФ"</t>
  </si>
  <si>
    <t>Государственная программа Российской Федерации "Развитие сельского хозяйства и регулирование рынков сельскохозяйственной продукции, сырья и продовольствия"</t>
  </si>
  <si>
    <t xml:space="preserve">Государственная программа Российской Федерации "Экономическое развитие и инновационная экономика" </t>
  </si>
  <si>
    <t>Развитие региональных гарантийных организаций</t>
  </si>
  <si>
    <t>Социальное предпринимательство.  "Создание условий для легкого старта  и комфортного ведения бизнеса"</t>
  </si>
  <si>
    <t>Государственная программа Российской Федерации "Развитие физической культуры и спорта"</t>
  </si>
  <si>
    <t>Государственная программа  Российской Федерации  "Развитие оборонно-промышленного комплекса"</t>
  </si>
  <si>
    <t>Государственная программа   Российской Федерации  «Научно - технологическое развитие РФ»</t>
  </si>
  <si>
    <t>Государственная программа   Российской Федерации  «Развитие авиационной промышленности»</t>
  </si>
  <si>
    <t>Государственная программа  Российской Федерации  "Информационное общество"</t>
  </si>
  <si>
    <t>24.</t>
  </si>
  <si>
    <t xml:space="preserve">Государственная программа Российской Федерации "Воспроизводство и использование природных ресурсов" </t>
  </si>
  <si>
    <t>25.</t>
  </si>
  <si>
    <t>26.</t>
  </si>
  <si>
    <t>Государственная программа Российской Федерации  "Развитие электронной и радиоэлектронной промышленности"</t>
  </si>
  <si>
    <t>Государственная программа Российской Федерации  "Развитие судостроения и техники для освоения шельфовых месторождений"</t>
  </si>
  <si>
    <t>23.</t>
  </si>
  <si>
    <t>20.</t>
  </si>
  <si>
    <t>19.</t>
  </si>
  <si>
    <t>18.</t>
  </si>
  <si>
    <t>17.</t>
  </si>
  <si>
    <t>16.</t>
  </si>
  <si>
    <t>14.</t>
  </si>
  <si>
    <t>11.2.</t>
  </si>
  <si>
    <t>1.4.</t>
  </si>
  <si>
    <t>3.1.1.</t>
  </si>
  <si>
    <t>1.14.</t>
  </si>
  <si>
    <t>1.15.</t>
  </si>
  <si>
    <t>21.</t>
  </si>
  <si>
    <t>Государственный оборонный заказ (информация по секретке)</t>
  </si>
  <si>
    <t xml:space="preserve"> Ежегодная денежная выплата лицам, награжденным нагрудным знаком «Почетный донор России»</t>
  </si>
  <si>
    <t>Культуртехнические мероприятия</t>
  </si>
  <si>
    <t>8.1.3.</t>
  </si>
  <si>
    <t>8.1.4.</t>
  </si>
  <si>
    <t>8.1.5.</t>
  </si>
  <si>
    <t>10.1.4.</t>
  </si>
  <si>
    <t>10.1.5.</t>
  </si>
  <si>
    <t>Строительство водовода "Кайтаг-Дербент" в г. Дербенте</t>
  </si>
  <si>
    <t>Капитальный ремонт защитных водооградительных валов  по правому берегу р.Терек выше Каргалинского гидроузла, Бабаюртовский район РД</t>
  </si>
  <si>
    <t>Минтуризм РД</t>
  </si>
  <si>
    <t>Государственная программа "Развитие туризма"</t>
  </si>
  <si>
    <t>27.</t>
  </si>
  <si>
    <t>Государственная программа Российской Федерации  "Эффективное вовлечение в оборот земель сх назначения и развитие мелиоративного комплекса Российской Федерации"</t>
  </si>
  <si>
    <t xml:space="preserve">Проект "Цифровая образовательная среда" </t>
  </si>
  <si>
    <t xml:space="preserve">Создание центров цифрового творчества детей </t>
  </si>
  <si>
    <t>Субсидии на обеспечение образовательных организаций материально - технической базой</t>
  </si>
  <si>
    <t>"Современная школа"</t>
  </si>
  <si>
    <t>6.2.1.</t>
  </si>
  <si>
    <t>6.2.2.</t>
  </si>
  <si>
    <t>"Успех каждого ребенка"</t>
  </si>
  <si>
    <t>3.1.4.</t>
  </si>
  <si>
    <t>Государственная программа Российской Федерации  "Оказание содействия добровольному переселению в Российскую Федерацию со-отечественников, проживающих за рубежом"</t>
  </si>
  <si>
    <t>5.1.</t>
  </si>
  <si>
    <t>5.2.</t>
  </si>
  <si>
    <t>5.3.</t>
  </si>
  <si>
    <t>5.5.</t>
  </si>
  <si>
    <t>5.6.</t>
  </si>
  <si>
    <t>4.1.2</t>
  </si>
  <si>
    <t>4.1.3.</t>
  </si>
  <si>
    <t>6.4.1.</t>
  </si>
  <si>
    <t xml:space="preserve">Минтранс РД,
ГКУ РД "Дагавтодор"
</t>
  </si>
  <si>
    <t>Минтранс РД,
ГКУ "ЦОДД"</t>
  </si>
  <si>
    <t xml:space="preserve">Минтранс РД
</t>
  </si>
  <si>
    <t>Минфин РД</t>
  </si>
  <si>
    <t>Минцифры РД</t>
  </si>
  <si>
    <t xml:space="preserve">Минприроды РД </t>
  </si>
  <si>
    <t>Реконструкция внутригородских сетей канализации г. Хасавюрт</t>
  </si>
  <si>
    <t>22.2.</t>
  </si>
  <si>
    <t xml:space="preserve"> Единая субвенция бюджетам бюджетной системы РФ</t>
  </si>
  <si>
    <t>3.1.5.</t>
  </si>
  <si>
    <t>6.6.</t>
  </si>
  <si>
    <t>Проекты министерства просвещения</t>
  </si>
  <si>
    <t>Единовременные компенсационные выплаты учителям, прибывшим в сельскую местность</t>
  </si>
  <si>
    <t>Поддержка спортивных организаций, осуществляющих подготовку резерва для сборных команд  РФ</t>
  </si>
  <si>
    <t>10.1.6.</t>
  </si>
  <si>
    <t>7.1.</t>
  </si>
  <si>
    <t>7.2.</t>
  </si>
  <si>
    <t>7.3.</t>
  </si>
  <si>
    <t>7.4.</t>
  </si>
  <si>
    <t>Подпрограмма "Развитие спорта высших достижений"</t>
  </si>
  <si>
    <t>Подпрограмма "Развитие физической культуры и массового спорта"</t>
  </si>
  <si>
    <t>27.1.</t>
  </si>
  <si>
    <t>27.2.</t>
  </si>
  <si>
    <t>27.3.</t>
  </si>
  <si>
    <t>4.1.4.</t>
  </si>
  <si>
    <t>Предоставление социальных выплат молодым семьям  на приобретение жилья</t>
  </si>
  <si>
    <t xml:space="preserve">Подпрограмма  "Развитие малого и среднего предпринимательства в Республике Дагестан" </t>
  </si>
  <si>
    <t>29.1.</t>
  </si>
  <si>
    <t>Государственная программа Российской Федерации  "Охрана окружающей среды"</t>
  </si>
  <si>
    <t>Минприроды РД</t>
  </si>
  <si>
    <t>Иные межбюджетные трансферты на обеспечение выплат ежемесячного денежного вознаграждения за классное руководство педагогическим работникам государственных образовательных организаций субъектов Российской Федерации (кураторство)</t>
  </si>
  <si>
    <t>1.16</t>
  </si>
  <si>
    <t xml:space="preserve">Реализация дополнительных мероприятий, направленных на снижение напряженности на рынуе труда Республики Дагестан </t>
  </si>
  <si>
    <t xml:space="preserve">Создание и функционирование центров образования естественно - научной и технологической направленности </t>
  </si>
  <si>
    <t>Патриотическое воспитание граждан РФ</t>
  </si>
  <si>
    <t xml:space="preserve">Обеспечение деятельности советников директора по воспитанию и взаимодействию с детскими общественными объединениями </t>
  </si>
  <si>
    <t>6.6.2.</t>
  </si>
  <si>
    <t>6.6.3.</t>
  </si>
  <si>
    <t>6.6.4.</t>
  </si>
  <si>
    <t>6.6.5.</t>
  </si>
  <si>
    <t>Реконструкция (модернизация) систем водоотведения г. Дагестанские огни Республики Дагестан</t>
  </si>
  <si>
    <t xml:space="preserve">Реконструкция улично - дорожной сети с благоустройством и инженерными коммуникациями переселенческого Новолакского района (с. Новокули) подготовка проектной документации </t>
  </si>
  <si>
    <t>7.5.</t>
  </si>
  <si>
    <t>Подпрограмма "Информационное государство"</t>
  </si>
  <si>
    <t>Государственная программа Российской Федерации  "Развитие энергетики"</t>
  </si>
  <si>
    <t>30.1.</t>
  </si>
  <si>
    <t>Государственная программа  Российской Федерации  "Развитие промышленности и повышение ее конкурентоспособности"</t>
  </si>
  <si>
    <t>Государственная программа Российской Федерации  "Национальная система пространственных данных"</t>
  </si>
  <si>
    <t>Минимущество РД</t>
  </si>
  <si>
    <t>Мероприятия по проведению кадастровых работ</t>
  </si>
  <si>
    <t>Субсидии на реконструкцию и капитальный ремонт региональных и муниципальных музеев</t>
  </si>
  <si>
    <t>Финансовое обеспечение деятельности (докапитализация) Фонда развития промышленности РД</t>
  </si>
  <si>
    <t>25.1.</t>
  </si>
  <si>
    <t>Мероприятия связанные с субсидированием затрат на выполнение комплексных проектов  по разработке, созданию и внедрению в серийное производство судового комплектующего оборудования</t>
  </si>
  <si>
    <t xml:space="preserve">Реконструкция, капитальный ремонт и контракты жизненного цикла автомобильных дорог и искуственных сооружений республиканского и межмуниципального значения </t>
  </si>
  <si>
    <t>Внедрение интеллектуальных транспортных систем предусматривающих автоматизацию процессов управления дорожным движением</t>
  </si>
  <si>
    <t xml:space="preserve">Выполнение дорожных работ на автомобильных дорогах общего пользования регионального или межмуниципального значения </t>
  </si>
  <si>
    <t>8.1.6.</t>
  </si>
  <si>
    <t>8.1.7.</t>
  </si>
  <si>
    <t>Государственная программа Российской Федерации  "Юстиция"</t>
  </si>
  <si>
    <t>Минюст РД</t>
  </si>
  <si>
    <t>4.2.</t>
  </si>
  <si>
    <t>4.2.1.</t>
  </si>
  <si>
    <t>4.2.2.</t>
  </si>
  <si>
    <t>Минэкономразвития РД, Минстрой РД,
Дагпереселение,
Дагпредпринимательство</t>
  </si>
  <si>
    <t>Минстрой РД, администрация 
ГО "Дагестанские огни"</t>
  </si>
  <si>
    <t>Минстрой РД,
администрация 
ГО "Хасавюрт"</t>
  </si>
  <si>
    <t>6.6.1.</t>
  </si>
  <si>
    <t>Минсельхозпрод РД,
Дагветеринария,
Дагвино</t>
  </si>
  <si>
    <t>Дагпредпринимательство</t>
  </si>
  <si>
    <t>Даглесхоз</t>
  </si>
  <si>
    <t>Минэнерго РД</t>
  </si>
  <si>
    <t>7.6.</t>
  </si>
  <si>
    <t xml:space="preserve">Повышение устойчивости жилых домов , основных объектов и систем жизнеобеспечения в сейсмических районах РФ </t>
  </si>
  <si>
    <t>Возмещение части затрат промышленных предприятий связанных с приобретением нового оборудования</t>
  </si>
  <si>
    <t xml:space="preserve">  </t>
  </si>
  <si>
    <t>1.17</t>
  </si>
  <si>
    <t>1.18</t>
  </si>
  <si>
    <t xml:space="preserve">Дотация бюджетов субъектов РФ на частичную компенсацию дополнительных расходов </t>
  </si>
  <si>
    <t>18.5.</t>
  </si>
  <si>
    <t>24.2.3.</t>
  </si>
  <si>
    <t>Капитальный ремонт защитных водооградительных валов  по правому берегу р.Терек, ПК 40 - Пк 200 Бабаюртовский район РД</t>
  </si>
  <si>
    <t>Капитальный ремонт защитных водооградительных валов  по правому берегу р.Терек вПК 360 - Пк 500 Бабаюртовский район РД</t>
  </si>
  <si>
    <t>Строительство мусоросортировочного комплекса  в Хасавюртовском, Карабудахкентском и Дербентском районах общей мощностью 950 тыс. тонн в год</t>
  </si>
  <si>
    <t>Развитие Центра координации поддержки экспортно-ориентированных субъектов малого и среднего предпринимательства</t>
  </si>
  <si>
    <t>Обеспечение оказания региональных услуг в электронном виде в субъектах РФ посредством ведомственной информационной системы с применением цифровых регламентов</t>
  </si>
  <si>
    <t>Субсидии на государственную поддержку отрасли культуры 
(оснащенныобразовательные учреждения в сфере культуры музыкальными инструментами)</t>
  </si>
  <si>
    <t xml:space="preserve">Субсидии на создание модельных муниципальных библиотек </t>
  </si>
  <si>
    <t>Субсидии на обеспечение развития и укрепления материально - технической базы домов культуры в населенных пунктах с числом жителей до 50 тыс. человек</t>
  </si>
  <si>
    <t xml:space="preserve"> Субсидии на развитие сети учреждений культурно - досугового типа (построены и отремонтированны культурно - досуговые организации в сельской местности)</t>
  </si>
  <si>
    <t>Субсидии на государственную поддержку отрасли культуры 
(приобретены передвижные многофункциональные культурные центры для обсуживания сельского населения))</t>
  </si>
  <si>
    <t>Субсидии на оснащение региональных и муниципальных театров (численность 300 тыс. человек)</t>
  </si>
  <si>
    <t>Субсидии на техническое оснащение региональных и муниципальных музеев</t>
  </si>
  <si>
    <t>Субсидии на государственную поддержку отрасли культуры 
(господдержка лучших сельских учреждений культуры)</t>
  </si>
  <si>
    <t>Субсидии на государственную поддержку отрасли культуры 
(лучшим работникам сельских учреждений культуры)</t>
  </si>
  <si>
    <t>Государственная поддержка творческой деятельности  и укрепление материально - технической базы муниципальных театров в населенных пунктах с численностью населения до 300 тыс. человек</t>
  </si>
  <si>
    <t>Субсидии  на государственную поддержку отрасли культуры (проведены мероприятия по укомплектованию книжных фондов библиотек)</t>
  </si>
  <si>
    <t>Субсидии на создание школ креативных индустрий</t>
  </si>
  <si>
    <t>16.2.</t>
  </si>
  <si>
    <t>16.3.</t>
  </si>
  <si>
    <t>16.4.</t>
  </si>
  <si>
    <t>16.5.</t>
  </si>
  <si>
    <t>16.6.</t>
  </si>
  <si>
    <t>16.7.</t>
  </si>
  <si>
    <t>16.8.</t>
  </si>
  <si>
    <t>16.9.</t>
  </si>
  <si>
    <t>16.10.</t>
  </si>
  <si>
    <t>16.11.</t>
  </si>
  <si>
    <t>16.12.</t>
  </si>
  <si>
    <t>16.13.</t>
  </si>
  <si>
    <t>16.14.</t>
  </si>
  <si>
    <t>Предоставление субсидий юридическим лицам и индивидуальным предпринимателям, реализующим инвеситционные проекты по строительству объектов зарядной инфраструктуры для быстрой зарядки электрического автомобильного транспорта</t>
  </si>
  <si>
    <t>Предоставление и распределение в 2023 и 2024 годах субсидий из федерального бюджета бюджетам субъектов Российской Федерациина государственную поддержку инвестиционных проектов</t>
  </si>
  <si>
    <t xml:space="preserve">Предоставление и распределение единой субсидии из федерального бюджета бюджетам субъектов РФ на государственную подержку проектов, направленных на развитие тризма </t>
  </si>
  <si>
    <t>Региональный проект "Развитие отраслей в агропромышленном комплексе"</t>
  </si>
  <si>
    <t>Поддержка проведения агротехнологических работ, повышение уровня экологической безопасности сельскохозяйственного производства, а также повышение плодородия и качества почв</t>
  </si>
  <si>
    <t>Поддержка элитного семеноводства и (или) на приобретение семян, произведенных в рамках Федеральной научно-технической программы</t>
  </si>
  <si>
    <t>Поддержка маточного товарного поголовья овец и коз, в том числе ярок и козочек от года и старше, за исключением племенных животных</t>
  </si>
  <si>
    <t>Поддержка произведенной шерсти, полученной от тонкорунных и полутонкорунных пород овец, реализованную и (или) отгруженную получателями средств на собственную переработку и (или) переработку юридическим лицам и индивидуальным предпринимателям, расположенным на территории РФ</t>
  </si>
  <si>
    <t>Поддержка племенного животноводства</t>
  </si>
  <si>
    <t xml:space="preserve">Поддержка сельскохозяйственного страхования в области растениеводства, и (или) животноводства
</t>
  </si>
  <si>
    <t>Поддержка производства продукции плодово-ягодных насаждений, включая посадочный материал, закладку и уход за многолетними насаждениями (кроме виноградников), включая питомники</t>
  </si>
  <si>
    <t>Развитие семейных ферм и проектов "Агропрогресс"</t>
  </si>
  <si>
    <t>Развитие материально-технической базы сельскохозяйственных потребительских кооперативов</t>
  </si>
  <si>
    <t>Производство овец и коз на убой (в живом весе), реализованных и (или) отгруженных получателями средств на собственную переработку и (или) переработку юридическим лицам и индивидуальным предпринимателям, расположенным на территории РФ</t>
  </si>
  <si>
    <t>Поддержка производства молока</t>
  </si>
  <si>
    <t>Производство и реализация зерновых культур</t>
  </si>
  <si>
    <t>Развитие сельского туризма</t>
  </si>
  <si>
    <t>Стимулирование увеличения производства картофеля и овощей</t>
  </si>
  <si>
    <t>Региональный проект "Стимулирование развития виноградарства и виноделия"</t>
  </si>
  <si>
    <t>Региональный проект "Акселерация субъектов малого и среднего предпринимательства"</t>
  </si>
  <si>
    <t>8.1.8.</t>
  </si>
  <si>
    <t>8.1.9.</t>
  </si>
  <si>
    <t>8.1.10.</t>
  </si>
  <si>
    <t>8.1.11.</t>
  </si>
  <si>
    <t>8.1.12.</t>
  </si>
  <si>
    <t>8.1.13.</t>
  </si>
  <si>
    <t>8.1.14.</t>
  </si>
  <si>
    <t>Строительство, реконструкция и техническое перевооружение мелиоративных систем общего и индивидуального пользования и отдельно расположенных гидротехнических сооружений</t>
  </si>
  <si>
    <t>Строительство (приобретение) жилья на сельских территориях, в том числе путем участия в долевом строительстве жилых домов (квартир)</t>
  </si>
  <si>
    <t>Реализация мероприятий по благоустройству сельских территорий</t>
  </si>
  <si>
    <t>Субсидия на закупку и монтаж оборудования для создания "умных" спортивных площадок</t>
  </si>
  <si>
    <t xml:space="preserve">Активная политика занятости населения и социальная поддержка безработных граждан" </t>
  </si>
  <si>
    <t>Федеральный проект "Содействие занятости"</t>
  </si>
  <si>
    <t>Организация профессионального обучения и дополнительного профессионального образования работников промышленных предприятий</t>
  </si>
  <si>
    <t>2.1.</t>
  </si>
  <si>
    <t>Федеральный проект "Повышение уровня обеспеченности инвалидов и детей инвалидов реабилитационными и абилитационными услугами"</t>
  </si>
  <si>
    <t>Формирование системы комплексной реабилитации и абилитации инвалидов, в том числе детей инвалидов в Республике Дагестан</t>
  </si>
  <si>
    <t xml:space="preserve">Минтруд РД,
Минздрав РД,
Минспорт РД,
Минкультуры РД,
Минобрнауки РД,
</t>
  </si>
  <si>
    <t xml:space="preserve">Ежемесячное пособие в связи с рождением  и воспитанием ребенка </t>
  </si>
  <si>
    <t>Комплекс процессных мероприятий "Предоставление мер государственной поддержки семьям с детьми"</t>
  </si>
  <si>
    <t>Комплекс процессных мероприятий "Предоставление мер государственной поддержки Героям Советского Союза, Героям Российской Федерации, Героям Социалистического Труда, Героям Труда Российской Федерации, полным кавалерам ордена Славы и полным кавалерам ордена Трудовой Славы"</t>
  </si>
  <si>
    <t>Социальная поддержка Героев Советского Союза, Героев Российской Федерации и полных кавалеров ордена Славы</t>
  </si>
  <si>
    <t>Комплекс процессных мероприятий "Предоставление мер социальной поддержки отдельным категориям граждан"</t>
  </si>
  <si>
    <t xml:space="preserve"> Ежемесячная денежная выплата  по оплате жилого помещения и коммунальных услуг отдельным категориям граждан</t>
  </si>
  <si>
    <t>Единовременные пособия и ежемесячные денежные компенсации гражданам при возникновении поствакцинальных осложнений</t>
  </si>
  <si>
    <t>Федеральный проект "Содействие субъектам Российской Федерации в реализации адресной социальной поддержки граждан"</t>
  </si>
  <si>
    <t>Граждане получили
государственную
социальную помощь на
основании социального
контракта</t>
  </si>
  <si>
    <t xml:space="preserve">Реализация мероприятий по созданию системы долговременного ухода за гражданами пожилого возраста и инвалидами
</t>
  </si>
  <si>
    <t>Строительство очистных сооружений канализации в г. Дагестанские огни Республики Дагестан</t>
  </si>
  <si>
    <t>Строительство Дворца спорта  (с оснащением и оборудованием)</t>
  </si>
  <si>
    <t>5.4.</t>
  </si>
  <si>
    <t>5.7.</t>
  </si>
  <si>
    <t>Строительство набережной в г. Дербенте (3 этап)</t>
  </si>
  <si>
    <t xml:space="preserve">Создание детских технопарков "Кванториум" </t>
  </si>
  <si>
    <t xml:space="preserve">Обновление материально -  технической базы для организации научно - практической деятельности </t>
  </si>
  <si>
    <t xml:space="preserve">Модернизация школьных систем образования </t>
  </si>
  <si>
    <t>6.7.</t>
  </si>
  <si>
    <t>Создание современной инфраструктуры для отдыха детей путем возведения некапитальный строений</t>
  </si>
  <si>
    <t>Выполнение  государственных обязательств  по обеспечению жильем отдельных категорий граждан</t>
  </si>
  <si>
    <t xml:space="preserve">Компенсация оплаты взноса на капитальный ремонт общего имущества в многоквартирном доме </t>
  </si>
  <si>
    <t>Конкурс "Проведение фундаментальных наунчых исследований и поисковых научных исследований малыми отдельными научными группами", национального проекта "Наука и университеты"</t>
  </si>
  <si>
    <t>Комплексная программа  развития авиатранспортной (авиационной) отрасли РФ до 2030 года</t>
  </si>
  <si>
    <t>17.3.</t>
  </si>
  <si>
    <t xml:space="preserve"> «Охрана лесов от пожаров и тушение пожаров »</t>
  </si>
  <si>
    <t xml:space="preserve">«Организация использования, защиты и воспроизводства лесов" </t>
  </si>
  <si>
    <t xml:space="preserve">«Обеспечениедеятельности государственного органа и подведомственных учреждений" </t>
  </si>
  <si>
    <t xml:space="preserve"> «Сохранение лесов»</t>
  </si>
  <si>
    <t>Оснащение оборудованием региональных сосудистых центров и первичных сосудистых отделений</t>
  </si>
  <si>
    <t>Переоснащение медицинских организаций, оказывающих медицинскую помощь больным с онкологическими заболеваниями</t>
  </si>
  <si>
    <t>Субсидии в целях софинансирования расходных обязательств субъектов Российской Федерации, возникающих при реализации мероприятий по обеспечению детей с сахарным диабетом 1 типа в возрасте от 2-х до 4-х лет системами непрерывного мониторинга глюкозы</t>
  </si>
  <si>
    <t>Субсидии в целях софинансирования расходных обязательств субъектов Российской Федерации, возникающих при реализации мероприятий по обеспечению детей с сахарным диабетом 1 типа в возрасте от 4-х до 17-ти лет системами непрерывного мониторинга глюкозы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</si>
  <si>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</si>
  <si>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</si>
  <si>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Иные межбюджетные трансферты на реализацию отдельных полномочий в области лекарственного обеспечения</t>
  </si>
  <si>
    <t>Субсидии в целях софинансирования расходных обязательств субъектов Российской Федерации, возникающих при реализации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</si>
  <si>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Реализация региональных проектов "Создание единого цифрового контура в здравоохранении на основе единой государственной информационной системы в сфере здравоохранения (ЕГИСЗ)"</t>
  </si>
  <si>
    <t>Субсидии на реализацию мероприятий по предупреждению и борьбе с социально значимыми инфекционными заболеваниями</t>
  </si>
  <si>
    <t>Субсидии в целях развития паллиативной медицинской помощи</t>
  </si>
  <si>
    <t>Субсидии в целях софинансирования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</si>
  <si>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</si>
  <si>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Реализация региональных проектов модернизации первичного звена здравоохранения</t>
  </si>
  <si>
    <t>Обеспечение закупки авиационных работ в целях оказания медицинской помощи</t>
  </si>
  <si>
    <t>Субсидии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</si>
  <si>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Мероприятия ГП РФ "Доступная среда"</t>
  </si>
  <si>
    <t>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РФ, реализующих образовательные программы среднего профессионального образования, за счет средств резервного фонда Правительства Российской Федерации</t>
  </si>
  <si>
    <t>Минздрав РД,
Минстрой РД</t>
  </si>
  <si>
    <r>
      <rPr>
        <b/>
        <sz val="16"/>
        <color theme="1" tint="4.9989318521683403E-2"/>
        <rFont val="Times New Roman"/>
        <family val="1"/>
        <charset val="204"/>
      </rPr>
      <t>Минобрнауки РД,
Минстрой РД</t>
    </r>
    <r>
      <rPr>
        <sz val="16"/>
        <color theme="1" tint="4.9989318521683403E-2"/>
        <rFont val="Times New Roman"/>
        <family val="1"/>
        <charset val="204"/>
      </rPr>
      <t xml:space="preserve">
</t>
    </r>
  </si>
  <si>
    <t xml:space="preserve">Информация
       о реализации мероприятий Республики Дагестан в рамках государственных  программ Российской Федерации на 1 апреля 2024 года     </t>
  </si>
  <si>
    <t xml:space="preserve">
Дагпереселение</t>
  </si>
  <si>
    <t>Минэкономразвития РД,
администрация 
ГО "город Дербент"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</si>
</sst>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#,##0.0"/>
    <numFmt numFmtId="165" formatCode="#,##0.00_р_."/>
    <numFmt numFmtId="166" formatCode="0.0"/>
    <numFmt numFmtId="167" formatCode="#,##0.000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00"/>
      <name val="Arial Cyr"/>
    </font>
    <font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6"/>
      <color theme="1" tint="4.9989318521683403E-2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  <font>
      <sz val="14"/>
      <color theme="1" tint="4.9989318521683403E-2"/>
      <name val="Calibri"/>
      <family val="2"/>
      <charset val="204"/>
      <scheme val="minor"/>
    </font>
    <font>
      <b/>
      <sz val="14"/>
      <color theme="1" tint="4.9989318521683403E-2"/>
      <name val="Times New Roman"/>
      <family val="1"/>
      <charset val="204"/>
    </font>
    <font>
      <b/>
      <i/>
      <sz val="16"/>
      <color theme="1" tint="4.9989318521683403E-2"/>
      <name val="Times New Roman"/>
      <family val="1"/>
      <charset val="204"/>
    </font>
    <font>
      <b/>
      <sz val="16"/>
      <color theme="1" tint="4.9989318521683403E-2"/>
      <name val="Calibri"/>
      <family val="2"/>
      <charset val="204"/>
      <scheme val="minor"/>
    </font>
    <font>
      <sz val="16"/>
      <color theme="1" tint="4.9989318521683403E-2"/>
      <name val="Calibri"/>
      <family val="2"/>
      <charset val="204"/>
      <scheme val="minor"/>
    </font>
    <font>
      <i/>
      <sz val="16"/>
      <color theme="1" tint="4.9989318521683403E-2"/>
      <name val="Times New Roman"/>
      <family val="1"/>
      <charset val="204"/>
    </font>
    <font>
      <sz val="11"/>
      <color theme="1" tint="4.9989318521683403E-2"/>
      <name val="Calibri"/>
      <family val="2"/>
      <charset val="204"/>
      <scheme val="minor"/>
    </font>
    <font>
      <sz val="15"/>
      <color theme="1" tint="4.9989318521683403E-2"/>
      <name val="Times New Roman"/>
      <family val="1"/>
      <charset val="204"/>
    </font>
    <font>
      <b/>
      <i/>
      <sz val="14"/>
      <color theme="1" tint="4.9989318521683403E-2"/>
      <name val="Times New Roman"/>
      <family val="1"/>
      <charset val="204"/>
    </font>
    <font>
      <b/>
      <i/>
      <sz val="11"/>
      <color theme="1" tint="4.9989318521683403E-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4"/>
      <color theme="1" tint="4.9989318521683403E-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5" fillId="0" borderId="13">
      <alignment horizontal="left" vertical="top" wrapText="1"/>
    </xf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4" applyNumberFormat="0" applyAlignment="0" applyProtection="0"/>
    <xf numFmtId="0" fontId="11" fillId="20" borderId="5" applyNumberFormat="0" applyAlignment="0" applyProtection="0"/>
    <xf numFmtId="0" fontId="12" fillId="20" borderId="4" applyNumberFormat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21" borderId="10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23" borderId="11" applyNumberFormat="0" applyFont="0" applyAlignment="0" applyProtection="0"/>
    <xf numFmtId="0" fontId="22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339">
    <xf numFmtId="0" fontId="0" fillId="0" borderId="0" xfId="0"/>
    <xf numFmtId="0" fontId="30" fillId="0" borderId="1" xfId="0" applyFont="1" applyFill="1" applyBorder="1" applyAlignment="1">
      <alignment vertical="top" wrapText="1"/>
    </xf>
    <xf numFmtId="0" fontId="31" fillId="0" borderId="1" xfId="0" applyFont="1" applyFill="1" applyBorder="1"/>
    <xf numFmtId="0" fontId="31" fillId="0" borderId="1" xfId="0" applyFont="1" applyFill="1" applyBorder="1" applyAlignment="1">
      <alignment vertical="top"/>
    </xf>
    <xf numFmtId="0" fontId="41" fillId="0" borderId="1" xfId="0" applyFont="1" applyFill="1" applyBorder="1" applyAlignment="1">
      <alignment horizontal="left" vertical="top"/>
    </xf>
    <xf numFmtId="4" fontId="31" fillId="0" borderId="1" xfId="0" applyNumberFormat="1" applyFont="1" applyFill="1" applyBorder="1" applyAlignment="1">
      <alignment horizontal="center" vertical="center"/>
    </xf>
    <xf numFmtId="4" fontId="31" fillId="0" borderId="1" xfId="0" applyNumberFormat="1" applyFont="1" applyFill="1" applyBorder="1" applyAlignment="1">
      <alignment horizontal="center" vertical="center" wrapText="1"/>
    </xf>
    <xf numFmtId="4" fontId="3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6" fillId="0" borderId="0" xfId="0" applyFont="1" applyFill="1"/>
    <xf numFmtId="0" fontId="5" fillId="0" borderId="0" xfId="0" applyFont="1" applyFill="1"/>
    <xf numFmtId="0" fontId="0" fillId="0" borderId="0" xfId="0" applyFont="1" applyFill="1"/>
    <xf numFmtId="4" fontId="0" fillId="0" borderId="0" xfId="0" applyNumberFormat="1" applyFill="1"/>
    <xf numFmtId="0" fontId="5" fillId="0" borderId="0" xfId="0" applyFont="1" applyFill="1" applyAlignment="1">
      <alignment horizontal="center"/>
    </xf>
    <xf numFmtId="0" fontId="40" fillId="0" borderId="1" xfId="0" applyFont="1" applyFill="1" applyBorder="1" applyAlignment="1">
      <alignment horizontal="left" vertical="top"/>
    </xf>
    <xf numFmtId="0" fontId="30" fillId="0" borderId="1" xfId="0" applyFont="1" applyFill="1" applyBorder="1"/>
    <xf numFmtId="0" fontId="28" fillId="0" borderId="0" xfId="0" applyFont="1" applyFill="1"/>
    <xf numFmtId="0" fontId="6" fillId="0" borderId="0" xfId="0" applyFont="1" applyFill="1"/>
    <xf numFmtId="0" fontId="0" fillId="0" borderId="1" xfId="0" applyFill="1" applyBorder="1"/>
    <xf numFmtId="0" fontId="0" fillId="0" borderId="1" xfId="0" applyFont="1" applyFill="1" applyBorder="1"/>
    <xf numFmtId="0" fontId="0" fillId="0" borderId="1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2" fillId="0" borderId="0" xfId="0" applyFont="1" applyFill="1"/>
    <xf numFmtId="0" fontId="34" fillId="0" borderId="1" xfId="0" applyFont="1" applyFill="1" applyBorder="1" applyAlignment="1">
      <alignment vertical="top"/>
    </xf>
    <xf numFmtId="0" fontId="38" fillId="0" borderId="1" xfId="0" applyFont="1" applyFill="1" applyBorder="1" applyAlignment="1">
      <alignment horizontal="left" vertical="top"/>
    </xf>
    <xf numFmtId="4" fontId="30" fillId="0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/>
    </xf>
    <xf numFmtId="164" fontId="31" fillId="0" borderId="1" xfId="2" applyNumberFormat="1" applyFont="1" applyFill="1" applyBorder="1" applyAlignment="1">
      <alignment horizontal="center" vertical="center" wrapText="1"/>
    </xf>
    <xf numFmtId="164" fontId="31" fillId="0" borderId="1" xfId="2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/>
    <xf numFmtId="0" fontId="31" fillId="0" borderId="1" xfId="0" applyFont="1" applyFill="1" applyBorder="1" applyAlignment="1">
      <alignment vertical="center"/>
    </xf>
    <xf numFmtId="4" fontId="37" fillId="0" borderId="1" xfId="0" applyNumberFormat="1" applyFont="1" applyFill="1" applyBorder="1" applyAlignment="1">
      <alignment horizontal="center" vertical="center"/>
    </xf>
    <xf numFmtId="164" fontId="37" fillId="0" borderId="1" xfId="2" applyNumberFormat="1" applyFont="1" applyFill="1" applyBorder="1" applyAlignment="1">
      <alignment horizontal="center" vertical="center"/>
    </xf>
    <xf numFmtId="164" fontId="37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vertical="center"/>
    </xf>
    <xf numFmtId="164" fontId="31" fillId="0" borderId="1" xfId="3" applyNumberFormat="1" applyFont="1" applyFill="1" applyBorder="1" applyAlignment="1">
      <alignment horizontal="center" vertical="center"/>
    </xf>
    <xf numFmtId="4" fontId="31" fillId="0" borderId="1" xfId="0" applyNumberFormat="1" applyFont="1" applyFill="1" applyBorder="1" applyAlignment="1">
      <alignment vertical="top" wrapText="1"/>
    </xf>
    <xf numFmtId="0" fontId="31" fillId="0" borderId="1" xfId="1" applyFont="1" applyFill="1" applyBorder="1" applyAlignment="1">
      <alignment vertical="top"/>
    </xf>
    <xf numFmtId="0" fontId="31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top"/>
    </xf>
    <xf numFmtId="0" fontId="34" fillId="0" borderId="1" xfId="0" applyFont="1" applyFill="1" applyBorder="1" applyAlignment="1">
      <alignment horizontal="left" vertical="top"/>
    </xf>
    <xf numFmtId="0" fontId="31" fillId="0" borderId="15" xfId="0" applyFont="1" applyFill="1" applyBorder="1" applyAlignment="1">
      <alignment vertical="top" wrapText="1"/>
    </xf>
    <xf numFmtId="0" fontId="42" fillId="0" borderId="1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top" wrapText="1"/>
    </xf>
    <xf numFmtId="0" fontId="30" fillId="0" borderId="1" xfId="0" applyFont="1" applyFill="1" applyBorder="1" applyAlignment="1">
      <alignment horizontal="center" vertical="top"/>
    </xf>
    <xf numFmtId="165" fontId="31" fillId="0" borderId="1" xfId="0" applyNumberFormat="1" applyFont="1" applyFill="1" applyBorder="1" applyAlignment="1">
      <alignment horizontal="center" vertical="top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top"/>
    </xf>
    <xf numFmtId="0" fontId="34" fillId="0" borderId="15" xfId="0" applyFont="1" applyFill="1" applyBorder="1" applyAlignment="1">
      <alignment horizontal="center" vertical="top"/>
    </xf>
    <xf numFmtId="0" fontId="31" fillId="0" borderId="1" xfId="0" applyFont="1" applyFill="1" applyBorder="1" applyAlignment="1">
      <alignment vertical="top" wrapText="1"/>
    </xf>
    <xf numFmtId="0" fontId="37" fillId="0" borderId="1" xfId="0" applyFont="1" applyFill="1" applyBorder="1" applyAlignment="1">
      <alignment horizontal="center"/>
    </xf>
    <xf numFmtId="9" fontId="31" fillId="0" borderId="1" xfId="3" applyFont="1" applyFill="1" applyBorder="1" applyAlignment="1">
      <alignment horizontal="center" wrapText="1"/>
    </xf>
    <xf numFmtId="9" fontId="30" fillId="0" borderId="1" xfId="3" applyFont="1" applyFill="1" applyBorder="1" applyAlignment="1">
      <alignment horizontal="center" wrapText="1"/>
    </xf>
    <xf numFmtId="0" fontId="30" fillId="24" borderId="1" xfId="0" applyFont="1" applyFill="1" applyBorder="1" applyAlignment="1">
      <alignment vertical="top" wrapText="1"/>
    </xf>
    <xf numFmtId="164" fontId="30" fillId="24" borderId="1" xfId="2" applyNumberFormat="1" applyFont="1" applyFill="1" applyBorder="1" applyAlignment="1">
      <alignment horizontal="center" vertical="center"/>
    </xf>
    <xf numFmtId="164" fontId="30" fillId="24" borderId="1" xfId="0" applyNumberFormat="1" applyFont="1" applyFill="1" applyBorder="1" applyAlignment="1">
      <alignment horizontal="center" vertical="center"/>
    </xf>
    <xf numFmtId="0" fontId="0" fillId="24" borderId="0" xfId="0" applyFill="1"/>
    <xf numFmtId="4" fontId="30" fillId="24" borderId="1" xfId="0" applyNumberFormat="1" applyFont="1" applyFill="1" applyBorder="1" applyAlignment="1">
      <alignment horizontal="center" vertical="center"/>
    </xf>
    <xf numFmtId="4" fontId="0" fillId="24" borderId="0" xfId="0" applyNumberFormat="1" applyFill="1"/>
    <xf numFmtId="0" fontId="30" fillId="24" borderId="1" xfId="0" applyFont="1" applyFill="1" applyBorder="1" applyAlignment="1">
      <alignment horizontal="center" vertical="top"/>
    </xf>
    <xf numFmtId="0" fontId="34" fillId="24" borderId="1" xfId="0" applyFont="1" applyFill="1" applyBorder="1" applyAlignment="1">
      <alignment horizontal="left" vertical="top" wrapText="1"/>
    </xf>
    <xf numFmtId="0" fontId="31" fillId="24" borderId="1" xfId="0" applyFont="1" applyFill="1" applyBorder="1" applyAlignment="1">
      <alignment horizontal="left" vertical="top" wrapText="1"/>
    </xf>
    <xf numFmtId="0" fontId="31" fillId="24" borderId="1" xfId="0" applyFont="1" applyFill="1" applyBorder="1" applyAlignment="1">
      <alignment horizontal="center" vertical="center" wrapText="1"/>
    </xf>
    <xf numFmtId="0" fontId="36" fillId="24" borderId="1" xfId="0" applyFont="1" applyFill="1" applyBorder="1" applyAlignment="1">
      <alignment horizontal="center"/>
    </xf>
    <xf numFmtId="0" fontId="26" fillId="24" borderId="0" xfId="0" applyFont="1" applyFill="1"/>
    <xf numFmtId="0" fontId="30" fillId="24" borderId="1" xfId="0" applyFont="1" applyFill="1" applyBorder="1" applyAlignment="1">
      <alignment horizontal="left" vertical="top" wrapText="1"/>
    </xf>
    <xf numFmtId="4" fontId="30" fillId="24" borderId="1" xfId="0" applyNumberFormat="1" applyFont="1" applyFill="1" applyBorder="1" applyAlignment="1">
      <alignment horizontal="center" vertical="center" wrapText="1"/>
    </xf>
    <xf numFmtId="164" fontId="30" fillId="24" borderId="1" xfId="2" applyNumberFormat="1" applyFont="1" applyFill="1" applyBorder="1" applyAlignment="1">
      <alignment horizontal="center" vertical="center" wrapText="1"/>
    </xf>
    <xf numFmtId="164" fontId="30" fillId="24" borderId="1" xfId="0" applyNumberFormat="1" applyFont="1" applyFill="1" applyBorder="1" applyAlignment="1">
      <alignment horizontal="center" vertical="center" wrapText="1"/>
    </xf>
    <xf numFmtId="0" fontId="30" fillId="24" borderId="1" xfId="0" applyFont="1" applyFill="1" applyBorder="1" applyAlignment="1">
      <alignment horizontal="left" vertical="top"/>
    </xf>
    <xf numFmtId="0" fontId="2" fillId="24" borderId="0" xfId="0" applyFont="1" applyFill="1"/>
    <xf numFmtId="0" fontId="30" fillId="24" borderId="1" xfId="0" applyFont="1" applyFill="1" applyBorder="1" applyAlignment="1">
      <alignment vertical="top"/>
    </xf>
    <xf numFmtId="0" fontId="0" fillId="24" borderId="0" xfId="0" applyFont="1" applyFill="1"/>
    <xf numFmtId="0" fontId="30" fillId="24" borderId="1" xfId="1" applyFont="1" applyFill="1" applyBorder="1" applyAlignment="1">
      <alignment vertical="top"/>
    </xf>
    <xf numFmtId="4" fontId="34" fillId="24" borderId="1" xfId="0" applyNumberFormat="1" applyFont="1" applyFill="1" applyBorder="1" applyAlignment="1">
      <alignment horizontal="center" vertical="center" wrapText="1"/>
    </xf>
    <xf numFmtId="166" fontId="34" fillId="24" borderId="1" xfId="0" applyNumberFormat="1" applyFont="1" applyFill="1" applyBorder="1" applyAlignment="1">
      <alignment horizontal="center" vertical="center" wrapText="1"/>
    </xf>
    <xf numFmtId="166" fontId="30" fillId="24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" fontId="35" fillId="24" borderId="1" xfId="0" applyNumberFormat="1" applyFont="1" applyFill="1" applyBorder="1" applyAlignment="1">
      <alignment horizontal="center" vertical="center"/>
    </xf>
    <xf numFmtId="164" fontId="35" fillId="24" borderId="1" xfId="2" applyNumberFormat="1" applyFont="1" applyFill="1" applyBorder="1" applyAlignment="1">
      <alignment horizontal="center" vertical="center"/>
    </xf>
    <xf numFmtId="164" fontId="35" fillId="24" borderId="1" xfId="0" applyNumberFormat="1" applyFont="1" applyFill="1" applyBorder="1" applyAlignment="1">
      <alignment horizontal="center" vertical="center"/>
    </xf>
    <xf numFmtId="164" fontId="30" fillId="0" borderId="1" xfId="2" applyNumberFormat="1" applyFont="1" applyFill="1" applyBorder="1" applyAlignment="1">
      <alignment horizontal="center" vertical="center" wrapText="1"/>
    </xf>
    <xf numFmtId="164" fontId="34" fillId="0" borderId="1" xfId="2" applyNumberFormat="1" applyFont="1" applyFill="1" applyBorder="1" applyAlignment="1">
      <alignment horizontal="center" vertical="center" wrapText="1"/>
    </xf>
    <xf numFmtId="164" fontId="34" fillId="0" borderId="1" xfId="3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1" fillId="0" borderId="1" xfId="0" applyFont="1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0" fontId="33" fillId="24" borderId="1" xfId="0" applyFont="1" applyFill="1" applyBorder="1" applyAlignment="1">
      <alignment horizontal="center" vertical="center"/>
    </xf>
    <xf numFmtId="0" fontId="44" fillId="0" borderId="0" xfId="0" applyFont="1" applyFill="1"/>
    <xf numFmtId="0" fontId="30" fillId="24" borderId="1" xfId="0" applyFont="1" applyFill="1" applyBorder="1" applyAlignment="1">
      <alignment horizontal="left" vertical="top" wrapText="1"/>
    </xf>
    <xf numFmtId="4" fontId="37" fillId="0" borderId="1" xfId="0" applyNumberFormat="1" applyFont="1" applyFill="1" applyBorder="1" applyAlignment="1">
      <alignment horizontal="center" vertical="center" wrapText="1"/>
    </xf>
    <xf numFmtId="164" fontId="37" fillId="0" borderId="1" xfId="2" applyNumberFormat="1" applyFont="1" applyFill="1" applyBorder="1" applyAlignment="1">
      <alignment horizontal="center" vertical="center" wrapText="1"/>
    </xf>
    <xf numFmtId="164" fontId="37" fillId="0" borderId="1" xfId="0" applyNumberFormat="1" applyFont="1" applyFill="1" applyBorder="1" applyAlignment="1">
      <alignment horizontal="center" vertical="center" wrapText="1"/>
    </xf>
    <xf numFmtId="164" fontId="37" fillId="0" borderId="1" xfId="3" applyNumberFormat="1" applyFont="1" applyFill="1" applyBorder="1" applyAlignment="1">
      <alignment horizontal="center" vertical="center"/>
    </xf>
    <xf numFmtId="164" fontId="34" fillId="24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24" borderId="1" xfId="0" applyNumberFormat="1" applyFont="1" applyFill="1" applyBorder="1" applyAlignment="1">
      <alignment horizontal="center" vertical="center"/>
    </xf>
    <xf numFmtId="0" fontId="30" fillId="24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vertical="top" wrapText="1"/>
    </xf>
    <xf numFmtId="4" fontId="30" fillId="24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horizontal="left" vertical="top" wrapText="1"/>
    </xf>
    <xf numFmtId="4" fontId="30" fillId="24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24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vertical="top" wrapText="1"/>
    </xf>
    <xf numFmtId="4" fontId="30" fillId="24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vertical="top" wrapText="1"/>
    </xf>
    <xf numFmtId="0" fontId="30" fillId="24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vertical="top" wrapText="1"/>
    </xf>
    <xf numFmtId="0" fontId="34" fillId="0" borderId="1" xfId="0" applyFont="1" applyFill="1" applyBorder="1" applyAlignment="1">
      <alignment horizontal="left" vertical="top"/>
    </xf>
    <xf numFmtId="0" fontId="31" fillId="0" borderId="1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24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vertical="top" wrapText="1"/>
    </xf>
    <xf numFmtId="166" fontId="31" fillId="0" borderId="1" xfId="0" applyNumberFormat="1" applyFont="1" applyFill="1" applyBorder="1" applyAlignment="1">
      <alignment horizontal="center" vertical="center" wrapText="1"/>
    </xf>
    <xf numFmtId="4" fontId="30" fillId="24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top" wrapText="1"/>
    </xf>
    <xf numFmtId="4" fontId="0" fillId="0" borderId="0" xfId="0" applyNumberFormat="1" applyFont="1" applyFill="1"/>
    <xf numFmtId="0" fontId="31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left" vertical="top" wrapText="1"/>
    </xf>
    <xf numFmtId="4" fontId="30" fillId="24" borderId="1" xfId="0" applyNumberFormat="1" applyFont="1" applyFill="1" applyBorder="1" applyAlignment="1">
      <alignment horizontal="center" vertical="center"/>
    </xf>
    <xf numFmtId="0" fontId="30" fillId="24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top" wrapText="1"/>
    </xf>
    <xf numFmtId="4" fontId="30" fillId="24" borderId="1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top"/>
    </xf>
    <xf numFmtId="0" fontId="30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horizontal="left" vertical="top"/>
    </xf>
    <xf numFmtId="0" fontId="30" fillId="0" borderId="1" xfId="0" applyFont="1" applyFill="1" applyBorder="1" applyAlignment="1">
      <alignment horizontal="center" vertical="center"/>
    </xf>
    <xf numFmtId="4" fontId="30" fillId="24" borderId="1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0" fontId="37" fillId="0" borderId="1" xfId="0" applyFont="1" applyFill="1" applyBorder="1" applyAlignment="1">
      <alignment vertical="top" wrapText="1"/>
    </xf>
    <xf numFmtId="4" fontId="34" fillId="0" borderId="1" xfId="0" applyNumberFormat="1" applyFont="1" applyFill="1" applyBorder="1" applyAlignment="1">
      <alignment horizontal="center" vertical="center"/>
    </xf>
    <xf numFmtId="164" fontId="34" fillId="0" borderId="1" xfId="0" applyNumberFormat="1" applyFont="1" applyFill="1" applyBorder="1" applyAlignment="1">
      <alignment horizontal="center" vertical="center"/>
    </xf>
    <xf numFmtId="4" fontId="31" fillId="0" borderId="17" xfId="0" applyNumberFormat="1" applyFont="1" applyFill="1" applyBorder="1" applyAlignment="1">
      <alignment horizontal="center" vertical="center" wrapText="1"/>
    </xf>
    <xf numFmtId="167" fontId="31" fillId="0" borderId="1" xfId="0" applyNumberFormat="1" applyFont="1" applyFill="1" applyBorder="1" applyAlignment="1">
      <alignment horizontal="center" vertical="center" wrapText="1"/>
    </xf>
    <xf numFmtId="166" fontId="34" fillId="0" borderId="1" xfId="0" applyNumberFormat="1" applyFont="1" applyFill="1" applyBorder="1" applyAlignment="1">
      <alignment horizontal="center" vertical="center" wrapText="1"/>
    </xf>
    <xf numFmtId="166" fontId="31" fillId="0" borderId="1" xfId="0" applyNumberFormat="1" applyFont="1" applyFill="1" applyBorder="1" applyAlignment="1">
      <alignment horizontal="center" vertical="center" wrapText="1"/>
    </xf>
    <xf numFmtId="0" fontId="30" fillId="24" borderId="1" xfId="0" applyFont="1" applyFill="1" applyBorder="1" applyAlignment="1">
      <alignment horizontal="center" vertical="center" wrapText="1"/>
    </xf>
    <xf numFmtId="0" fontId="30" fillId="24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/>
    </xf>
    <xf numFmtId="0" fontId="30" fillId="24" borderId="1" xfId="0" applyFont="1" applyFill="1" applyBorder="1" applyAlignment="1">
      <alignment horizontal="left" vertical="top" wrapText="1"/>
    </xf>
    <xf numFmtId="4" fontId="30" fillId="24" borderId="1" xfId="0" applyNumberFormat="1" applyFont="1" applyFill="1" applyBorder="1" applyAlignment="1">
      <alignment horizontal="center" vertical="center"/>
    </xf>
    <xf numFmtId="0" fontId="30" fillId="24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vertical="top" wrapText="1"/>
    </xf>
    <xf numFmtId="164" fontId="31" fillId="0" borderId="1" xfId="0" applyNumberFormat="1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horizontal="left" vertical="top" wrapText="1"/>
    </xf>
    <xf numFmtId="0" fontId="30" fillId="24" borderId="16" xfId="0" applyFont="1" applyFill="1" applyBorder="1" applyAlignment="1">
      <alignment horizontal="center" vertical="center"/>
    </xf>
    <xf numFmtId="0" fontId="30" fillId="24" borderId="17" xfId="0" applyFont="1" applyFill="1" applyBorder="1" applyAlignment="1">
      <alignment horizontal="center" vertical="center"/>
    </xf>
    <xf numFmtId="0" fontId="30" fillId="24" borderId="15" xfId="0" applyFont="1" applyFill="1" applyBorder="1" applyAlignment="1">
      <alignment horizontal="center" vertical="center"/>
    </xf>
    <xf numFmtId="0" fontId="34" fillId="24" borderId="1" xfId="0" applyFont="1" applyFill="1" applyBorder="1" applyAlignment="1">
      <alignment horizontal="left" vertical="top" wrapText="1"/>
    </xf>
    <xf numFmtId="9" fontId="31" fillId="0" borderId="1" xfId="3" applyFont="1" applyFill="1" applyBorder="1" applyAlignment="1">
      <alignment horizontal="center" vertical="center" wrapText="1"/>
    </xf>
    <xf numFmtId="9" fontId="30" fillId="0" borderId="1" xfId="3" applyFont="1" applyFill="1" applyBorder="1" applyAlignment="1">
      <alignment horizontal="center" wrapText="1"/>
    </xf>
    <xf numFmtId="0" fontId="34" fillId="0" borderId="16" xfId="0" applyFont="1" applyFill="1" applyBorder="1" applyAlignment="1">
      <alignment horizontal="center" vertical="top"/>
    </xf>
    <xf numFmtId="0" fontId="34" fillId="0" borderId="17" xfId="0" applyFont="1" applyFill="1" applyBorder="1" applyAlignment="1">
      <alignment horizontal="center" vertical="top"/>
    </xf>
    <xf numFmtId="0" fontId="34" fillId="0" borderId="15" xfId="0" applyFont="1" applyFill="1" applyBorder="1" applyAlignment="1">
      <alignment horizontal="center" vertical="top"/>
    </xf>
    <xf numFmtId="2" fontId="31" fillId="0" borderId="16" xfId="0" applyNumberFormat="1" applyFont="1" applyFill="1" applyBorder="1" applyAlignment="1">
      <alignment horizontal="center" vertical="center" wrapText="1"/>
    </xf>
    <xf numFmtId="2" fontId="31" fillId="0" borderId="17" xfId="0" applyNumberFormat="1" applyFont="1" applyFill="1" applyBorder="1" applyAlignment="1">
      <alignment horizontal="center" vertical="center" wrapText="1"/>
    </xf>
    <xf numFmtId="2" fontId="31" fillId="0" borderId="15" xfId="0" applyNumberFormat="1" applyFont="1" applyFill="1" applyBorder="1" applyAlignment="1">
      <alignment horizontal="center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16" xfId="0" applyFont="1" applyFill="1" applyBorder="1" applyAlignment="1">
      <alignment horizontal="left" vertical="top" wrapText="1"/>
    </xf>
    <xf numFmtId="0" fontId="30" fillId="24" borderId="17" xfId="0" applyFont="1" applyFill="1" applyBorder="1" applyAlignment="1">
      <alignment horizontal="left" vertical="top" wrapText="1"/>
    </xf>
    <xf numFmtId="0" fontId="30" fillId="24" borderId="15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center" vertical="top" wrapText="1"/>
    </xf>
    <xf numFmtId="0" fontId="31" fillId="0" borderId="16" xfId="0" applyFont="1" applyFill="1" applyBorder="1" applyAlignment="1">
      <alignment horizontal="center"/>
    </xf>
    <xf numFmtId="0" fontId="31" fillId="0" borderId="17" xfId="0" applyFont="1" applyFill="1" applyBorder="1" applyAlignment="1">
      <alignment horizontal="center"/>
    </xf>
    <xf numFmtId="0" fontId="31" fillId="0" borderId="15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center" vertical="center"/>
    </xf>
    <xf numFmtId="0" fontId="30" fillId="24" borderId="17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top"/>
    </xf>
    <xf numFmtId="0" fontId="31" fillId="0" borderId="16" xfId="0" applyFont="1" applyFill="1" applyBorder="1" applyAlignment="1">
      <alignment horizontal="center" vertical="top" wrapText="1"/>
    </xf>
    <xf numFmtId="0" fontId="31" fillId="0" borderId="17" xfId="0" applyFont="1" applyFill="1" applyBorder="1" applyAlignment="1">
      <alignment horizontal="center" vertical="top" wrapText="1"/>
    </xf>
    <xf numFmtId="0" fontId="31" fillId="0" borderId="15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top" wrapText="1"/>
    </xf>
    <xf numFmtId="2" fontId="31" fillId="0" borderId="1" xfId="0" applyNumberFormat="1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left" vertical="top" wrapText="1"/>
    </xf>
    <xf numFmtId="0" fontId="31" fillId="0" borderId="17" xfId="0" applyFont="1" applyFill="1" applyBorder="1" applyAlignment="1">
      <alignment horizontal="left" vertical="top" wrapText="1"/>
    </xf>
    <xf numFmtId="0" fontId="31" fillId="0" borderId="15" xfId="0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horizontal="center"/>
    </xf>
    <xf numFmtId="0" fontId="30" fillId="24" borderId="16" xfId="0" applyFont="1" applyFill="1" applyBorder="1" applyAlignment="1">
      <alignment horizontal="left" vertical="center" wrapText="1"/>
    </xf>
    <xf numFmtId="0" fontId="30" fillId="24" borderId="17" xfId="0" applyFont="1" applyFill="1" applyBorder="1" applyAlignment="1">
      <alignment horizontal="left" vertical="center" wrapText="1"/>
    </xf>
    <xf numFmtId="0" fontId="30" fillId="24" borderId="15" xfId="0" applyFont="1" applyFill="1" applyBorder="1" applyAlignment="1">
      <alignment horizontal="left" vertical="center" wrapText="1"/>
    </xf>
    <xf numFmtId="49" fontId="31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165" fontId="31" fillId="0" borderId="1" xfId="0" applyNumberFormat="1" applyFont="1" applyFill="1" applyBorder="1" applyAlignment="1">
      <alignment horizontal="center" vertical="top" wrapText="1"/>
    </xf>
    <xf numFmtId="49" fontId="31" fillId="0" borderId="16" xfId="0" applyNumberFormat="1" applyFont="1" applyFill="1" applyBorder="1" applyAlignment="1">
      <alignment horizontal="center" vertical="center" wrapText="1"/>
    </xf>
    <xf numFmtId="49" fontId="31" fillId="0" borderId="17" xfId="0" applyNumberFormat="1" applyFont="1" applyFill="1" applyBorder="1" applyAlignment="1">
      <alignment horizontal="center" vertical="center" wrapText="1"/>
    </xf>
    <xf numFmtId="49" fontId="31" fillId="0" borderId="15" xfId="0" applyNumberFormat="1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top" wrapText="1"/>
    </xf>
    <xf numFmtId="0" fontId="30" fillId="0" borderId="17" xfId="0" applyFont="1" applyFill="1" applyBorder="1" applyAlignment="1">
      <alignment horizontal="center" vertical="top" wrapText="1"/>
    </xf>
    <xf numFmtId="0" fontId="30" fillId="0" borderId="15" xfId="0" applyFont="1" applyFill="1" applyBorder="1" applyAlignment="1">
      <alignment horizontal="center" vertical="top" wrapText="1"/>
    </xf>
    <xf numFmtId="0" fontId="39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wrapText="1"/>
    </xf>
    <xf numFmtId="4" fontId="27" fillId="0" borderId="0" xfId="0" applyNumberFormat="1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9" fontId="34" fillId="0" borderId="1" xfId="3" applyFont="1" applyFill="1" applyBorder="1" applyAlignment="1">
      <alignment horizontal="center" wrapText="1"/>
    </xf>
    <xf numFmtId="9" fontId="37" fillId="0" borderId="1" xfId="3" applyFont="1" applyFill="1" applyBorder="1" applyAlignment="1">
      <alignment horizontal="center" vertical="center" wrapText="1"/>
    </xf>
    <xf numFmtId="164" fontId="37" fillId="0" borderId="1" xfId="0" applyNumberFormat="1" applyFont="1" applyFill="1" applyBorder="1" applyAlignment="1">
      <alignment horizontal="center" vertical="top" wrapText="1"/>
    </xf>
    <xf numFmtId="164" fontId="31" fillId="0" borderId="1" xfId="0" applyNumberFormat="1" applyFont="1" applyFill="1" applyBorder="1" applyAlignment="1">
      <alignment horizontal="center" vertical="top"/>
    </xf>
    <xf numFmtId="165" fontId="31" fillId="24" borderId="1" xfId="0" applyNumberFormat="1" applyFont="1" applyFill="1" applyBorder="1" applyAlignment="1">
      <alignment horizontal="center" vertical="top" wrapText="1"/>
    </xf>
    <xf numFmtId="0" fontId="30" fillId="24" borderId="1" xfId="0" applyFont="1" applyFill="1" applyBorder="1" applyAlignment="1">
      <alignment horizontal="center" vertical="top" wrapText="1"/>
    </xf>
    <xf numFmtId="0" fontId="34" fillId="0" borderId="16" xfId="0" applyFont="1" applyFill="1" applyBorder="1" applyAlignment="1">
      <alignment horizontal="left" vertical="top" wrapText="1"/>
    </xf>
    <xf numFmtId="0" fontId="34" fillId="0" borderId="17" xfId="0" applyFont="1" applyFill="1" applyBorder="1" applyAlignment="1">
      <alignment horizontal="left" vertical="top" wrapText="1"/>
    </xf>
    <xf numFmtId="0" fontId="34" fillId="0" borderId="15" xfId="0" applyFont="1" applyFill="1" applyBorder="1" applyAlignment="1">
      <alignment horizontal="left" vertical="top" wrapText="1"/>
    </xf>
    <xf numFmtId="0" fontId="31" fillId="24" borderId="1" xfId="0" applyFont="1" applyFill="1" applyBorder="1" applyAlignment="1">
      <alignment horizontal="left" vertical="top" wrapText="1"/>
    </xf>
    <xf numFmtId="0" fontId="31" fillId="24" borderId="1" xfId="0" applyFont="1" applyFill="1" applyBorder="1" applyAlignment="1">
      <alignment horizontal="center"/>
    </xf>
    <xf numFmtId="0" fontId="31" fillId="24" borderId="1" xfId="0" applyFont="1" applyFill="1" applyBorder="1" applyAlignment="1">
      <alignment horizontal="left" vertical="top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5" fontId="31" fillId="0" borderId="16" xfId="0" applyNumberFormat="1" applyFont="1" applyFill="1" applyBorder="1" applyAlignment="1">
      <alignment horizontal="center" vertical="top" wrapText="1"/>
    </xf>
    <xf numFmtId="165" fontId="31" fillId="0" borderId="17" xfId="0" applyNumberFormat="1" applyFont="1" applyFill="1" applyBorder="1" applyAlignment="1">
      <alignment horizontal="center" vertical="top" wrapText="1"/>
    </xf>
    <xf numFmtId="165" fontId="31" fillId="0" borderId="15" xfId="0" applyNumberFormat="1" applyFont="1" applyFill="1" applyBorder="1" applyAlignment="1">
      <alignment horizontal="center" vertical="top" wrapText="1"/>
    </xf>
    <xf numFmtId="0" fontId="31" fillId="0" borderId="16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166" fontId="31" fillId="0" borderId="1" xfId="0" applyNumberFormat="1" applyFont="1" applyFill="1" applyBorder="1" applyAlignment="1">
      <alignment horizontal="center" vertical="center" wrapText="1"/>
    </xf>
    <xf numFmtId="4" fontId="31" fillId="0" borderId="1" xfId="0" applyNumberFormat="1" applyFont="1" applyFill="1" applyBorder="1" applyAlignment="1">
      <alignment horizontal="center" vertical="top" wrapText="1"/>
    </xf>
    <xf numFmtId="9" fontId="31" fillId="0" borderId="1" xfId="3" applyFont="1" applyFill="1" applyBorder="1" applyAlignment="1">
      <alignment horizontal="center" wrapText="1"/>
    </xf>
    <xf numFmtId="0" fontId="37" fillId="0" borderId="16" xfId="0" applyFont="1" applyFill="1" applyBorder="1" applyAlignment="1">
      <alignment horizontal="left" vertical="top" wrapText="1"/>
    </xf>
    <xf numFmtId="0" fontId="37" fillId="0" borderId="17" xfId="0" applyFont="1" applyFill="1" applyBorder="1" applyAlignment="1">
      <alignment horizontal="left" vertical="top" wrapText="1"/>
    </xf>
    <xf numFmtId="0" fontId="37" fillId="0" borderId="15" xfId="0" applyFont="1" applyFill="1" applyBorder="1" applyAlignment="1">
      <alignment horizontal="left" vertical="top" wrapText="1"/>
    </xf>
    <xf numFmtId="0" fontId="30" fillId="24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2" fontId="30" fillId="24" borderId="1" xfId="0" applyNumberFormat="1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left" vertical="top" wrapText="1"/>
    </xf>
    <xf numFmtId="0" fontId="43" fillId="0" borderId="17" xfId="0" applyFont="1" applyFill="1" applyBorder="1" applyAlignment="1">
      <alignment horizontal="left" vertical="top" wrapText="1"/>
    </xf>
    <xf numFmtId="0" fontId="43" fillId="0" borderId="15" xfId="0" applyFont="1" applyFill="1" applyBorder="1" applyAlignment="1">
      <alignment horizontal="left" vertical="top" wrapText="1"/>
    </xf>
    <xf numFmtId="0" fontId="33" fillId="24" borderId="1" xfId="0" applyFont="1" applyFill="1" applyBorder="1" applyAlignment="1">
      <alignment horizontal="center" vertical="center" wrapText="1"/>
    </xf>
    <xf numFmtId="9" fontId="30" fillId="24" borderId="1" xfId="3" applyFont="1" applyFill="1" applyBorder="1" applyAlignment="1">
      <alignment horizontal="center" wrapText="1"/>
    </xf>
    <xf numFmtId="0" fontId="30" fillId="0" borderId="16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49" fontId="30" fillId="24" borderId="16" xfId="0" applyNumberFormat="1" applyFont="1" applyFill="1" applyBorder="1" applyAlignment="1">
      <alignment horizontal="center" vertical="center"/>
    </xf>
    <xf numFmtId="49" fontId="30" fillId="24" borderId="17" xfId="0" applyNumberFormat="1" applyFont="1" applyFill="1" applyBorder="1" applyAlignment="1">
      <alignment horizontal="center" vertical="center"/>
    </xf>
    <xf numFmtId="49" fontId="30" fillId="24" borderId="15" xfId="0" applyNumberFormat="1" applyFont="1" applyFill="1" applyBorder="1" applyAlignment="1">
      <alignment horizontal="center" vertical="center"/>
    </xf>
    <xf numFmtId="0" fontId="34" fillId="24" borderId="16" xfId="0" applyFont="1" applyFill="1" applyBorder="1" applyAlignment="1">
      <alignment horizontal="left" vertical="top" wrapText="1"/>
    </xf>
    <xf numFmtId="0" fontId="34" fillId="24" borderId="17" xfId="0" applyFont="1" applyFill="1" applyBorder="1" applyAlignment="1">
      <alignment horizontal="left" vertical="top" wrapText="1"/>
    </xf>
    <xf numFmtId="0" fontId="34" fillId="24" borderId="15" xfId="0" applyFont="1" applyFill="1" applyBorder="1" applyAlignment="1">
      <alignment horizontal="left" vertical="top" wrapText="1"/>
    </xf>
    <xf numFmtId="0" fontId="31" fillId="24" borderId="16" xfId="0" applyFont="1" applyFill="1" applyBorder="1" applyAlignment="1">
      <alignment horizontal="left" vertical="top" wrapText="1"/>
    </xf>
    <xf numFmtId="0" fontId="31" fillId="24" borderId="17" xfId="0" applyFont="1" applyFill="1" applyBorder="1" applyAlignment="1">
      <alignment horizontal="left" vertical="top" wrapText="1"/>
    </xf>
    <xf numFmtId="0" fontId="31" fillId="24" borderId="15" xfId="0" applyFont="1" applyFill="1" applyBorder="1" applyAlignment="1">
      <alignment horizontal="left" vertical="top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left" vertical="center" wrapText="1"/>
    </xf>
    <xf numFmtId="0" fontId="37" fillId="0" borderId="17" xfId="0" applyFont="1" applyFill="1" applyBorder="1" applyAlignment="1">
      <alignment horizontal="left" vertical="center" wrapText="1"/>
    </xf>
    <xf numFmtId="0" fontId="37" fillId="0" borderId="15" xfId="0" applyFont="1" applyFill="1" applyBorder="1" applyAlignment="1">
      <alignment horizontal="left" vertical="center" wrapText="1"/>
    </xf>
    <xf numFmtId="0" fontId="34" fillId="24" borderId="1" xfId="0" applyNumberFormat="1" applyFont="1" applyFill="1" applyBorder="1" applyAlignment="1">
      <alignment horizontal="left" vertical="top" wrapText="1"/>
    </xf>
    <xf numFmtId="0" fontId="31" fillId="24" borderId="16" xfId="0" applyFont="1" applyFill="1" applyBorder="1" applyAlignment="1">
      <alignment horizontal="center"/>
    </xf>
    <xf numFmtId="0" fontId="31" fillId="24" borderId="17" xfId="0" applyFont="1" applyFill="1" applyBorder="1" applyAlignment="1">
      <alignment horizontal="center"/>
    </xf>
    <xf numFmtId="0" fontId="31" fillId="24" borderId="15" xfId="0" applyFont="1" applyFill="1" applyBorder="1" applyAlignment="1">
      <alignment horizontal="center"/>
    </xf>
    <xf numFmtId="0" fontId="30" fillId="24" borderId="1" xfId="0" applyNumberFormat="1" applyFont="1" applyFill="1" applyBorder="1" applyAlignment="1">
      <alignment horizontal="center" vertical="center" wrapText="1"/>
    </xf>
    <xf numFmtId="0" fontId="30" fillId="24" borderId="1" xfId="0" applyNumberFormat="1" applyFont="1" applyFill="1" applyBorder="1" applyAlignment="1">
      <alignment horizontal="left" vertical="center" wrapText="1"/>
    </xf>
    <xf numFmtId="0" fontId="31" fillId="24" borderId="1" xfId="0" applyNumberFormat="1" applyFont="1" applyFill="1" applyBorder="1" applyAlignment="1">
      <alignment horizontal="left" vertical="top" wrapText="1"/>
    </xf>
    <xf numFmtId="0" fontId="30" fillId="24" borderId="1" xfId="0" applyFont="1" applyFill="1" applyBorder="1" applyAlignment="1">
      <alignment horizontal="center" vertical="top"/>
    </xf>
    <xf numFmtId="0" fontId="33" fillId="24" borderId="1" xfId="0" applyFont="1" applyFill="1" applyBorder="1" applyAlignment="1">
      <alignment horizontal="center" vertical="center"/>
    </xf>
    <xf numFmtId="0" fontId="31" fillId="24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/>
    </xf>
    <xf numFmtId="0" fontId="32" fillId="0" borderId="14" xfId="0" applyFont="1" applyFill="1" applyBorder="1" applyAlignment="1">
      <alignment horizontal="center"/>
    </xf>
    <xf numFmtId="0" fontId="32" fillId="0" borderId="3" xfId="0" applyFont="1" applyFill="1" applyBorder="1" applyAlignment="1">
      <alignment horizontal="center"/>
    </xf>
    <xf numFmtId="4" fontId="34" fillId="24" borderId="1" xfId="0" applyNumberFormat="1" applyFont="1" applyFill="1" applyBorder="1" applyAlignment="1">
      <alignment horizontal="left" vertical="top" wrapText="1"/>
    </xf>
    <xf numFmtId="0" fontId="3" fillId="24" borderId="18" xfId="0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vertical="top"/>
    </xf>
    <xf numFmtId="0" fontId="30" fillId="24" borderId="16" xfId="0" applyFont="1" applyFill="1" applyBorder="1" applyAlignment="1">
      <alignment horizontal="center" vertical="top"/>
    </xf>
    <xf numFmtId="0" fontId="30" fillId="24" borderId="17" xfId="0" applyFont="1" applyFill="1" applyBorder="1" applyAlignment="1">
      <alignment horizontal="center" vertical="top"/>
    </xf>
    <xf numFmtId="0" fontId="30" fillId="24" borderId="15" xfId="0" applyFont="1" applyFill="1" applyBorder="1" applyAlignment="1">
      <alignment horizontal="center" vertical="top"/>
    </xf>
    <xf numFmtId="0" fontId="34" fillId="24" borderId="16" xfId="0" applyFont="1" applyFill="1" applyBorder="1" applyAlignment="1">
      <alignment horizontal="center" vertical="top" wrapText="1"/>
    </xf>
    <xf numFmtId="0" fontId="34" fillId="24" borderId="17" xfId="0" applyFont="1" applyFill="1" applyBorder="1" applyAlignment="1">
      <alignment horizontal="center" vertical="top" wrapText="1"/>
    </xf>
    <xf numFmtId="0" fontId="34" fillId="24" borderId="15" xfId="0" applyFont="1" applyFill="1" applyBorder="1" applyAlignment="1">
      <alignment horizontal="center" vertical="top" wrapText="1"/>
    </xf>
    <xf numFmtId="0" fontId="34" fillId="24" borderId="1" xfId="0" applyFont="1" applyFill="1" applyBorder="1" applyAlignment="1">
      <alignment horizontal="left" vertical="top"/>
    </xf>
    <xf numFmtId="0" fontId="30" fillId="0" borderId="16" xfId="0" applyFont="1" applyFill="1" applyBorder="1" applyAlignment="1">
      <alignment horizontal="center"/>
    </xf>
    <xf numFmtId="0" fontId="30" fillId="0" borderId="17" xfId="0" applyFont="1" applyFill="1" applyBorder="1" applyAlignment="1">
      <alignment horizontal="center"/>
    </xf>
    <xf numFmtId="0" fontId="30" fillId="0" borderId="15" xfId="0" applyFont="1" applyFill="1" applyBorder="1" applyAlignment="1">
      <alignment horizontal="center"/>
    </xf>
    <xf numFmtId="4" fontId="31" fillId="0" borderId="1" xfId="0" applyNumberFormat="1" applyFont="1" applyFill="1" applyBorder="1" applyAlignment="1">
      <alignment horizontal="left" vertical="top" wrapText="1"/>
    </xf>
    <xf numFmtId="0" fontId="31" fillId="0" borderId="16" xfId="0" applyFont="1" applyFill="1" applyBorder="1" applyAlignment="1">
      <alignment vertical="top" wrapText="1"/>
    </xf>
    <xf numFmtId="0" fontId="31" fillId="0" borderId="17" xfId="0" applyFont="1" applyFill="1" applyBorder="1" applyAlignment="1">
      <alignment vertical="top" wrapText="1"/>
    </xf>
    <xf numFmtId="0" fontId="31" fillId="0" borderId="15" xfId="0" applyFont="1" applyFill="1" applyBorder="1" applyAlignment="1">
      <alignment vertical="top" wrapText="1"/>
    </xf>
    <xf numFmtId="164" fontId="31" fillId="0" borderId="1" xfId="0" applyNumberFormat="1" applyFont="1" applyFill="1" applyBorder="1" applyAlignment="1">
      <alignment horizontal="left" vertical="top" wrapText="1"/>
    </xf>
    <xf numFmtId="0" fontId="6" fillId="24" borderId="16" xfId="0" applyFont="1" applyFill="1" applyBorder="1" applyAlignment="1">
      <alignment horizontal="center"/>
    </xf>
    <xf numFmtId="0" fontId="6" fillId="24" borderId="17" xfId="0" applyFont="1" applyFill="1" applyBorder="1" applyAlignment="1">
      <alignment horizontal="center"/>
    </xf>
    <xf numFmtId="0" fontId="6" fillId="24" borderId="15" xfId="0" applyFont="1" applyFill="1" applyBorder="1" applyAlignment="1">
      <alignment horizontal="center"/>
    </xf>
    <xf numFmtId="166" fontId="31" fillId="0" borderId="1" xfId="0" applyNumberFormat="1" applyFont="1" applyFill="1" applyBorder="1" applyAlignment="1">
      <alignment horizontal="center" vertical="top" wrapText="1"/>
    </xf>
    <xf numFmtId="0" fontId="30" fillId="24" borderId="1" xfId="0" applyFont="1" applyFill="1" applyBorder="1" applyAlignment="1">
      <alignment horizontal="left" vertical="top"/>
    </xf>
    <xf numFmtId="0" fontId="37" fillId="0" borderId="16" xfId="0" applyFont="1" applyFill="1" applyBorder="1" applyAlignment="1">
      <alignment horizontal="center"/>
    </xf>
    <xf numFmtId="0" fontId="37" fillId="0" borderId="17" xfId="0" applyFont="1" applyFill="1" applyBorder="1" applyAlignment="1">
      <alignment horizontal="center"/>
    </xf>
    <xf numFmtId="0" fontId="37" fillId="0" borderId="15" xfId="0" applyFont="1" applyFill="1" applyBorder="1" applyAlignment="1">
      <alignment horizontal="center"/>
    </xf>
    <xf numFmtId="14" fontId="31" fillId="0" borderId="1" xfId="0" applyNumberFormat="1" applyFont="1" applyFill="1" applyBorder="1" applyAlignment="1">
      <alignment horizontal="center" vertical="center" wrapText="1"/>
    </xf>
    <xf numFmtId="0" fontId="34" fillId="24" borderId="16" xfId="0" applyFont="1" applyFill="1" applyBorder="1" applyAlignment="1">
      <alignment horizontal="left" vertical="top"/>
    </xf>
    <xf numFmtId="0" fontId="34" fillId="24" borderId="17" xfId="0" applyFont="1" applyFill="1" applyBorder="1" applyAlignment="1">
      <alignment horizontal="left" vertical="top"/>
    </xf>
    <xf numFmtId="0" fontId="34" fillId="24" borderId="15" xfId="0" applyFont="1" applyFill="1" applyBorder="1" applyAlignment="1">
      <alignment horizontal="left" vertical="top"/>
    </xf>
    <xf numFmtId="9" fontId="31" fillId="24" borderId="1" xfId="3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164" fontId="31" fillId="0" borderId="16" xfId="0" applyNumberFormat="1" applyFont="1" applyFill="1" applyBorder="1" applyAlignment="1">
      <alignment horizontal="center" vertical="top" wrapText="1"/>
    </xf>
    <xf numFmtId="164" fontId="31" fillId="0" borderId="17" xfId="0" applyNumberFormat="1" applyFont="1" applyFill="1" applyBorder="1" applyAlignment="1">
      <alignment horizontal="center" vertical="top" wrapText="1"/>
    </xf>
    <xf numFmtId="164" fontId="31" fillId="0" borderId="15" xfId="0" applyNumberFormat="1" applyFont="1" applyFill="1" applyBorder="1" applyAlignment="1">
      <alignment horizontal="center" vertical="top" wrapText="1"/>
    </xf>
    <xf numFmtId="0" fontId="30" fillId="24" borderId="16" xfId="0" applyFont="1" applyFill="1" applyBorder="1" applyAlignment="1">
      <alignment horizontal="center"/>
    </xf>
    <xf numFmtId="0" fontId="30" fillId="24" borderId="17" xfId="0" applyFont="1" applyFill="1" applyBorder="1" applyAlignment="1">
      <alignment horizontal="center"/>
    </xf>
    <xf numFmtId="0" fontId="30" fillId="24" borderId="15" xfId="0" applyFont="1" applyFill="1" applyBorder="1" applyAlignment="1">
      <alignment horizontal="center"/>
    </xf>
  </cellXfs>
  <cellStyles count="47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xl38" xfId="23"/>
    <cellStyle name="Акцент1 2" xfId="24"/>
    <cellStyle name="Акцент2 2" xfId="25"/>
    <cellStyle name="Акцент3 2" xfId="26"/>
    <cellStyle name="Акцент4 2" xfId="27"/>
    <cellStyle name="Акцент5 2" xfId="28"/>
    <cellStyle name="Акцент6 2" xfId="29"/>
    <cellStyle name="Ввод  2" xfId="30"/>
    <cellStyle name="Вывод 2" xfId="31"/>
    <cellStyle name="Вычисление 2" xfId="32"/>
    <cellStyle name="Заголовок 1 2" xfId="33"/>
    <cellStyle name="Заголовок 2 2" xfId="34"/>
    <cellStyle name="Заголовок 3 2" xfId="35"/>
    <cellStyle name="Заголовок 4 2" xfId="36"/>
    <cellStyle name="Итог 2" xfId="37"/>
    <cellStyle name="Контрольная ячейка 2" xfId="38"/>
    <cellStyle name="Название 2" xfId="39"/>
    <cellStyle name="Нейтральный 2" xfId="40"/>
    <cellStyle name="Обычный" xfId="0" builtinId="0"/>
    <cellStyle name="Обычный 2" xfId="1"/>
    <cellStyle name="Обычный 3" xfId="4"/>
    <cellStyle name="Плохой 2" xfId="41"/>
    <cellStyle name="Пояснение 2" xfId="42"/>
    <cellStyle name="Примечание 2" xfId="43"/>
    <cellStyle name="Процентный" xfId="3" builtinId="5"/>
    <cellStyle name="Связанная ячейка 2" xfId="44"/>
    <cellStyle name="Текст предупреждения 2" xfId="45"/>
    <cellStyle name="Финансовый" xfId="2" builtinId="3"/>
    <cellStyle name="Хороший 2" xfId="46"/>
  </cellStyles>
  <dxfs count="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8"/>
  <sheetViews>
    <sheetView tabSelected="1" view="pageBreakPreview" topLeftCell="A151" zoomScale="55" zoomScaleNormal="55" zoomScaleSheetLayoutView="55" zoomScalePageLayoutView="55" workbookViewId="0">
      <selection activeCell="M172" sqref="M172"/>
    </sheetView>
  </sheetViews>
  <sheetFormatPr defaultRowHeight="15" x14ac:dyDescent="0.25"/>
  <cols>
    <col min="1" max="1" width="10.85546875" style="21" customWidth="1"/>
    <col min="2" max="2" width="39.28515625" style="22" customWidth="1"/>
    <col min="3" max="3" width="38.7109375" style="17" customWidth="1"/>
    <col min="4" max="4" width="44.28515625" style="11" customWidth="1"/>
    <col min="5" max="5" width="28.28515625" style="11" customWidth="1"/>
    <col min="6" max="6" width="27.85546875" style="98" customWidth="1"/>
    <col min="7" max="7" width="29.140625" style="98" customWidth="1"/>
    <col min="8" max="8" width="22.28515625" style="98" customWidth="1"/>
    <col min="9" max="9" width="19.7109375" style="98" customWidth="1"/>
    <col min="10" max="10" width="19.5703125" style="98" customWidth="1"/>
    <col min="11" max="11" width="35.7109375" style="11" customWidth="1"/>
    <col min="12" max="12" width="30.28515625" style="8" customWidth="1"/>
    <col min="13" max="13" width="21.85546875" style="8" customWidth="1"/>
    <col min="14" max="14" width="11" style="8" bestFit="1" customWidth="1"/>
    <col min="15" max="15" width="12" style="8" bestFit="1" customWidth="1"/>
    <col min="16" max="18" width="9.140625" style="8"/>
    <col min="19" max="19" width="22.7109375" style="8" customWidth="1"/>
    <col min="20" max="16384" width="9.140625" style="8"/>
  </cols>
  <sheetData>
    <row r="1" spans="1:19" ht="49.5" customHeight="1" x14ac:dyDescent="0.25">
      <c r="A1" s="199" t="s">
        <v>379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9" ht="18.75" x14ac:dyDescent="0.3">
      <c r="A2" s="297" t="s">
        <v>78</v>
      </c>
      <c r="B2" s="298"/>
      <c r="C2" s="298"/>
      <c r="D2" s="298"/>
      <c r="E2" s="298"/>
      <c r="F2" s="298"/>
      <c r="G2" s="298"/>
      <c r="H2" s="298"/>
      <c r="I2" s="298"/>
      <c r="J2" s="298"/>
      <c r="K2" s="299"/>
      <c r="L2" s="59" t="s">
        <v>118</v>
      </c>
    </row>
    <row r="3" spans="1:19" ht="101.25" x14ac:dyDescent="0.25">
      <c r="A3" s="102" t="s">
        <v>0</v>
      </c>
      <c r="B3" s="47" t="s">
        <v>1</v>
      </c>
      <c r="C3" s="47" t="s">
        <v>16</v>
      </c>
      <c r="D3" s="47" t="s">
        <v>2</v>
      </c>
      <c r="E3" s="47" t="s">
        <v>3</v>
      </c>
      <c r="F3" s="90" t="s">
        <v>4</v>
      </c>
      <c r="G3" s="90" t="s">
        <v>5</v>
      </c>
      <c r="H3" s="90" t="s">
        <v>6</v>
      </c>
      <c r="I3" s="90" t="s">
        <v>7</v>
      </c>
      <c r="J3" s="90" t="s">
        <v>8</v>
      </c>
      <c r="K3" s="47" t="s">
        <v>9</v>
      </c>
      <c r="L3" s="47" t="s">
        <v>10</v>
      </c>
    </row>
    <row r="4" spans="1:19" ht="20.25" x14ac:dyDescent="0.25">
      <c r="A4" s="102"/>
      <c r="B4" s="47"/>
      <c r="C4" s="47"/>
      <c r="D4" s="47"/>
      <c r="E4" s="47"/>
      <c r="F4" s="90"/>
      <c r="G4" s="90"/>
      <c r="H4" s="90"/>
      <c r="I4" s="90"/>
      <c r="J4" s="90"/>
      <c r="K4" s="47"/>
      <c r="L4" s="47"/>
    </row>
    <row r="5" spans="1:19" s="69" customFormat="1" ht="23.25" customHeight="1" x14ac:dyDescent="0.25">
      <c r="A5" s="295"/>
      <c r="B5" s="241" t="s">
        <v>102</v>
      </c>
      <c r="C5" s="186"/>
      <c r="D5" s="245"/>
      <c r="E5" s="66" t="s">
        <v>11</v>
      </c>
      <c r="F5" s="70">
        <f>F10+F87+F96+F113+F146+F179+F252+F281+F355+F384+F401+F415+F424+F433+F442+F450+F511+F532+F545+F549+F566+F580+F593+F601+F617+F625+F629+F645+F649+F657+F665</f>
        <v>140378556.72300005</v>
      </c>
      <c r="G5" s="159">
        <f t="shared" ref="G5:H5" si="0">G10+G87+G96+G113+G146+G179+G252+G281+G355+G384+G401+G415+G424+G433+G442+G450+G511+G532+G545+G549+G566+G580+G593+G601+G617+G625+G629+G645+G649+G657+G665</f>
        <v>23062557.202</v>
      </c>
      <c r="H5" s="159">
        <f t="shared" si="0"/>
        <v>8064907.6400000006</v>
      </c>
      <c r="I5" s="67">
        <f>G5/F5*100</f>
        <v>16.42883196719842</v>
      </c>
      <c r="J5" s="68">
        <f>H5/G5*100</f>
        <v>34.969702489455969</v>
      </c>
      <c r="K5" s="296"/>
      <c r="L5" s="246"/>
    </row>
    <row r="6" spans="1:19" s="69" customFormat="1" ht="22.5" customHeight="1" x14ac:dyDescent="0.25">
      <c r="A6" s="295"/>
      <c r="B6" s="294"/>
      <c r="C6" s="186"/>
      <c r="D6" s="245"/>
      <c r="E6" s="66" t="s">
        <v>12</v>
      </c>
      <c r="F6" s="70"/>
      <c r="G6" s="70"/>
      <c r="H6" s="70"/>
      <c r="I6" s="67"/>
      <c r="J6" s="68"/>
      <c r="K6" s="296"/>
      <c r="L6" s="246"/>
    </row>
    <row r="7" spans="1:19" s="69" customFormat="1" ht="41.25" customHeight="1" x14ac:dyDescent="0.25">
      <c r="A7" s="295"/>
      <c r="B7" s="294"/>
      <c r="C7" s="186"/>
      <c r="D7" s="245"/>
      <c r="E7" s="66" t="s">
        <v>13</v>
      </c>
      <c r="F7" s="70">
        <f>F12+F89+F115+F148+F181+F254+F283+F357+F386+F403+F417+F426+F435+F444+F452+F513+F534+F547+F551+F568+F582+F595+F603+F619+F627+F631+F647+F651+F659+F667+F98</f>
        <v>132675266.168</v>
      </c>
      <c r="G7" s="159">
        <f t="shared" ref="G7:H7" si="1">G12+G89+G115+G148+G181+G254+G283+G357+G386+G403+G417+G426+G435+G444+G452+G513+G534+G547+G551+G568+G582+G595+G603+G619+G627+G631+G647+G651+G659+G667+G98</f>
        <v>22286496.922999993</v>
      </c>
      <c r="H7" s="159">
        <f t="shared" si="1"/>
        <v>7660689.3319999995</v>
      </c>
      <c r="I7" s="67">
        <f>G7/F7*100</f>
        <v>16.797778189327108</v>
      </c>
      <c r="J7" s="68">
        <f>H7/G7*100</f>
        <v>34.3736808816017</v>
      </c>
      <c r="K7" s="296"/>
      <c r="L7" s="246"/>
      <c r="S7" s="71"/>
    </row>
    <row r="8" spans="1:19" s="69" customFormat="1" ht="41.25" customHeight="1" x14ac:dyDescent="0.25">
      <c r="A8" s="295"/>
      <c r="B8" s="294"/>
      <c r="C8" s="186"/>
      <c r="D8" s="245"/>
      <c r="E8" s="66" t="s">
        <v>14</v>
      </c>
      <c r="F8" s="159">
        <f>F13+F90+F116+F149+F182+F255+F284+F358+F387+F404+F418+F427+F436+F445+F453+F514+F535+F548+F552+F569+F583+F596+F604+F620+F628+F632+F648+F652+F660+F668+F99</f>
        <v>7703290.5550000006</v>
      </c>
      <c r="G8" s="159">
        <f t="shared" ref="G8:H8" si="2">G13+G90+G116+G149+G182+G255+G284+G358+G387+G404+G418+G427+G436+G445+G453+G514+G535+G548+G552+G569+G583+G596+G604+G620+G628+G632+G648+G652+G660+G668+G99</f>
        <v>776060.27899999986</v>
      </c>
      <c r="H8" s="159">
        <f t="shared" si="2"/>
        <v>404218.30799999996</v>
      </c>
      <c r="I8" s="67">
        <f>G8/F8*100</f>
        <v>10.074399679709339</v>
      </c>
      <c r="J8" s="68">
        <f>H8/G8*100</f>
        <v>52.085942153985698</v>
      </c>
      <c r="K8" s="296"/>
      <c r="L8" s="246"/>
    </row>
    <row r="9" spans="1:19" s="69" customFormat="1" ht="26.25" customHeight="1" x14ac:dyDescent="0.35">
      <c r="A9" s="106"/>
      <c r="B9" s="72" t="s">
        <v>15</v>
      </c>
      <c r="C9" s="73"/>
      <c r="D9" s="74"/>
      <c r="E9" s="66"/>
      <c r="F9" s="91"/>
      <c r="G9" s="91"/>
      <c r="H9" s="91"/>
      <c r="I9" s="92"/>
      <c r="J9" s="93"/>
      <c r="K9" s="75"/>
      <c r="L9" s="76"/>
    </row>
    <row r="10" spans="1:19" s="69" customFormat="1" ht="20.25" x14ac:dyDescent="0.25">
      <c r="A10" s="269" t="s">
        <v>19</v>
      </c>
      <c r="B10" s="263" t="s">
        <v>33</v>
      </c>
      <c r="C10" s="300"/>
      <c r="D10" s="245"/>
      <c r="E10" s="66" t="s">
        <v>11</v>
      </c>
      <c r="F10" s="79">
        <f>F12+F13</f>
        <v>3441717.7099999995</v>
      </c>
      <c r="G10" s="79">
        <f t="shared" ref="G10:H10" si="3">G12+G13</f>
        <v>328831.37</v>
      </c>
      <c r="H10" s="79">
        <f t="shared" si="3"/>
        <v>254474.89999999997</v>
      </c>
      <c r="I10" s="80">
        <f>G10/F10*100</f>
        <v>9.554280673414091</v>
      </c>
      <c r="J10" s="81">
        <f t="shared" ref="J10:J13" si="4">H10/G10*100</f>
        <v>77.387659212683985</v>
      </c>
      <c r="K10" s="168" t="s">
        <v>377</v>
      </c>
      <c r="L10" s="245"/>
      <c r="M10" s="77"/>
    </row>
    <row r="11" spans="1:19" s="69" customFormat="1" ht="19.5" customHeight="1" x14ac:dyDescent="0.25">
      <c r="A11" s="269"/>
      <c r="B11" s="263"/>
      <c r="C11" s="186"/>
      <c r="D11" s="245"/>
      <c r="E11" s="66" t="s">
        <v>12</v>
      </c>
      <c r="F11" s="79"/>
      <c r="G11" s="79"/>
      <c r="H11" s="79"/>
      <c r="I11" s="80"/>
      <c r="J11" s="81"/>
      <c r="K11" s="168"/>
      <c r="L11" s="245"/>
      <c r="M11" s="77"/>
    </row>
    <row r="12" spans="1:19" s="69" customFormat="1" ht="40.5" customHeight="1" x14ac:dyDescent="0.25">
      <c r="A12" s="269"/>
      <c r="B12" s="263"/>
      <c r="C12" s="186"/>
      <c r="D12" s="245"/>
      <c r="E12" s="66" t="s">
        <v>13</v>
      </c>
      <c r="F12" s="79">
        <f>F17+F21+F25+F29+F33+F37+F41+F45+F49+F53+F57+F61+F65+F69+F73+F77+F81+F85</f>
        <v>2921718.9599999995</v>
      </c>
      <c r="G12" s="79">
        <f t="shared" ref="G12:H12" si="5">G17+G21+G25+G29+G33+G37+G41+G45+G49+G53+G57+G61+G65+G69+G73+G77+G81+G85</f>
        <v>252268.21</v>
      </c>
      <c r="H12" s="79">
        <f t="shared" si="5"/>
        <v>178238.87999999998</v>
      </c>
      <c r="I12" s="80">
        <f>G12/F12*100</f>
        <v>8.6342394136361431</v>
      </c>
      <c r="J12" s="68">
        <f t="shared" si="4"/>
        <v>70.654514891115284</v>
      </c>
      <c r="K12" s="168"/>
      <c r="L12" s="245"/>
      <c r="M12" s="77"/>
    </row>
    <row r="13" spans="1:19" s="69" customFormat="1" ht="40.5" x14ac:dyDescent="0.25">
      <c r="A13" s="269"/>
      <c r="B13" s="263"/>
      <c r="C13" s="186"/>
      <c r="D13" s="245"/>
      <c r="E13" s="66" t="s">
        <v>14</v>
      </c>
      <c r="F13" s="79">
        <f>F18+F22+F26+F30+F34+F38+F42+F46+F50+F54+F58+F62+F66+F70+F74+F78+F82+F86</f>
        <v>519998.75000000006</v>
      </c>
      <c r="G13" s="79">
        <f t="shared" ref="G13:H13" si="6">G18+G22+G26+G30+G34+G38+G42+G46+G50+G54+G58+G62+G66+G70+G74+G78+G82+G86</f>
        <v>76563.16</v>
      </c>
      <c r="H13" s="79">
        <f t="shared" si="6"/>
        <v>76236.02</v>
      </c>
      <c r="I13" s="80">
        <f>G13/F13*100</f>
        <v>14.723720008942328</v>
      </c>
      <c r="J13" s="81">
        <f t="shared" si="4"/>
        <v>99.572718785379294</v>
      </c>
      <c r="K13" s="168"/>
      <c r="L13" s="245"/>
      <c r="M13" s="77"/>
    </row>
    <row r="14" spans="1:19" ht="21" customHeight="1" x14ac:dyDescent="0.25">
      <c r="A14" s="102"/>
      <c r="B14" s="47" t="s">
        <v>12</v>
      </c>
      <c r="C14" s="43"/>
      <c r="D14" s="24"/>
      <c r="E14" s="1"/>
      <c r="F14" s="25"/>
      <c r="G14" s="25"/>
      <c r="H14" s="25"/>
      <c r="I14" s="94"/>
      <c r="J14" s="28"/>
      <c r="K14" s="45"/>
      <c r="L14" s="44" t="s">
        <v>78</v>
      </c>
      <c r="N14" s="107"/>
      <c r="S14" s="12"/>
    </row>
    <row r="15" spans="1:19" ht="19.5" customHeight="1" x14ac:dyDescent="0.25">
      <c r="A15" s="220" t="s">
        <v>17</v>
      </c>
      <c r="B15" s="222"/>
      <c r="C15" s="179"/>
      <c r="D15" s="230" t="s">
        <v>359</v>
      </c>
      <c r="E15" s="126" t="s">
        <v>11</v>
      </c>
      <c r="F15" s="6">
        <f>F17+F18</f>
        <v>187627.37</v>
      </c>
      <c r="G15" s="6">
        <f>G17+G18</f>
        <v>0</v>
      </c>
      <c r="H15" s="6">
        <f>H17+H18</f>
        <v>0</v>
      </c>
      <c r="I15" s="30">
        <f>G15/F15*100</f>
        <v>0</v>
      </c>
      <c r="J15" s="27">
        <v>0</v>
      </c>
      <c r="K15" s="173"/>
      <c r="L15" s="231"/>
    </row>
    <row r="16" spans="1:19" ht="23.25" customHeight="1" x14ac:dyDescent="0.25">
      <c r="A16" s="220"/>
      <c r="B16" s="222"/>
      <c r="C16" s="179"/>
      <c r="D16" s="230"/>
      <c r="E16" s="126" t="s">
        <v>12</v>
      </c>
      <c r="F16" s="6"/>
      <c r="G16" s="6"/>
      <c r="H16" s="6"/>
      <c r="I16" s="30"/>
      <c r="J16" s="27"/>
      <c r="K16" s="173"/>
      <c r="L16" s="231"/>
    </row>
    <row r="17" spans="1:12" ht="45.75" customHeight="1" x14ac:dyDescent="0.25">
      <c r="A17" s="220"/>
      <c r="B17" s="222"/>
      <c r="C17" s="179"/>
      <c r="D17" s="230"/>
      <c r="E17" s="126" t="s">
        <v>13</v>
      </c>
      <c r="F17" s="6">
        <v>185751.1</v>
      </c>
      <c r="G17" s="6">
        <v>0</v>
      </c>
      <c r="H17" s="6">
        <v>0</v>
      </c>
      <c r="I17" s="30">
        <f t="shared" ref="I17:I19" si="7">G17/F17*100</f>
        <v>0</v>
      </c>
      <c r="J17" s="27">
        <v>0</v>
      </c>
      <c r="K17" s="173"/>
      <c r="L17" s="231"/>
    </row>
    <row r="18" spans="1:12" ht="42" customHeight="1" x14ac:dyDescent="0.25">
      <c r="A18" s="220"/>
      <c r="B18" s="222"/>
      <c r="C18" s="179"/>
      <c r="D18" s="230"/>
      <c r="E18" s="126" t="s">
        <v>14</v>
      </c>
      <c r="F18" s="6">
        <v>1876.27</v>
      </c>
      <c r="G18" s="6">
        <v>0</v>
      </c>
      <c r="H18" s="6">
        <v>0</v>
      </c>
      <c r="I18" s="30">
        <f t="shared" si="7"/>
        <v>0</v>
      </c>
      <c r="J18" s="27">
        <v>0</v>
      </c>
      <c r="K18" s="173"/>
      <c r="L18" s="231"/>
    </row>
    <row r="19" spans="1:12" ht="28.5" customHeight="1" x14ac:dyDescent="0.25">
      <c r="A19" s="220" t="s">
        <v>80</v>
      </c>
      <c r="B19" s="222"/>
      <c r="C19" s="179"/>
      <c r="D19" s="230" t="s">
        <v>360</v>
      </c>
      <c r="E19" s="126" t="s">
        <v>11</v>
      </c>
      <c r="F19" s="6">
        <f>F21+F22</f>
        <v>38981.519999999997</v>
      </c>
      <c r="G19" s="6">
        <f>G21+G22</f>
        <v>9576.99</v>
      </c>
      <c r="H19" s="6">
        <f>H21+H22</f>
        <v>9576.99</v>
      </c>
      <c r="I19" s="30">
        <f t="shared" si="7"/>
        <v>24.568026080050238</v>
      </c>
      <c r="J19" s="27">
        <f>H19/G19*100</f>
        <v>100</v>
      </c>
      <c r="K19" s="170"/>
      <c r="L19" s="231"/>
    </row>
    <row r="20" spans="1:12" ht="18.75" customHeight="1" x14ac:dyDescent="0.25">
      <c r="A20" s="220"/>
      <c r="B20" s="222"/>
      <c r="C20" s="179"/>
      <c r="D20" s="230"/>
      <c r="E20" s="126" t="s">
        <v>12</v>
      </c>
      <c r="F20" s="6"/>
      <c r="G20" s="6"/>
      <c r="H20" s="6"/>
      <c r="I20" s="30"/>
      <c r="J20" s="27"/>
      <c r="K20" s="170"/>
      <c r="L20" s="231"/>
    </row>
    <row r="21" spans="1:12" ht="39.75" customHeight="1" x14ac:dyDescent="0.25">
      <c r="A21" s="220"/>
      <c r="B21" s="222"/>
      <c r="C21" s="179"/>
      <c r="D21" s="230"/>
      <c r="E21" s="126" t="s">
        <v>13</v>
      </c>
      <c r="F21" s="6">
        <v>38591.699999999997</v>
      </c>
      <c r="G21" s="6">
        <v>9481.16</v>
      </c>
      <c r="H21" s="6">
        <v>9481.16</v>
      </c>
      <c r="I21" s="30">
        <f>G21/F21*100</f>
        <v>24.567873402830141</v>
      </c>
      <c r="J21" s="27">
        <v>100</v>
      </c>
      <c r="K21" s="170"/>
      <c r="L21" s="231"/>
    </row>
    <row r="22" spans="1:12" ht="40.5" customHeight="1" x14ac:dyDescent="0.25">
      <c r="A22" s="220"/>
      <c r="B22" s="222"/>
      <c r="C22" s="179"/>
      <c r="D22" s="230"/>
      <c r="E22" s="126" t="s">
        <v>14</v>
      </c>
      <c r="F22" s="6">
        <v>389.82</v>
      </c>
      <c r="G22" s="6">
        <v>95.83</v>
      </c>
      <c r="H22" s="6">
        <v>95.83</v>
      </c>
      <c r="I22" s="30">
        <f>G22/F22*100</f>
        <v>24.583140936842646</v>
      </c>
      <c r="J22" s="27">
        <f>H22/G22*100</f>
        <v>100</v>
      </c>
      <c r="K22" s="170"/>
      <c r="L22" s="231"/>
    </row>
    <row r="23" spans="1:12" ht="18.75" customHeight="1" x14ac:dyDescent="0.25">
      <c r="A23" s="220" t="s">
        <v>81</v>
      </c>
      <c r="B23" s="222"/>
      <c r="C23" s="179"/>
      <c r="D23" s="230" t="s">
        <v>361</v>
      </c>
      <c r="E23" s="126" t="s">
        <v>11</v>
      </c>
      <c r="F23" s="6">
        <f>F25+F26</f>
        <v>1111.8999999999999</v>
      </c>
      <c r="G23" s="6">
        <f t="shared" ref="G23:H23" si="8">G25+G26</f>
        <v>0</v>
      </c>
      <c r="H23" s="6">
        <f t="shared" si="8"/>
        <v>0</v>
      </c>
      <c r="I23" s="30">
        <f>G23/F23*100</f>
        <v>0</v>
      </c>
      <c r="J23" s="27">
        <v>0</v>
      </c>
      <c r="K23" s="170"/>
      <c r="L23" s="231"/>
    </row>
    <row r="24" spans="1:12" ht="20.25" x14ac:dyDescent="0.25">
      <c r="A24" s="220"/>
      <c r="B24" s="222"/>
      <c r="C24" s="179"/>
      <c r="D24" s="230"/>
      <c r="E24" s="126" t="s">
        <v>12</v>
      </c>
      <c r="F24" s="6"/>
      <c r="G24" s="27"/>
      <c r="H24" s="27"/>
      <c r="I24" s="30"/>
      <c r="J24" s="27"/>
      <c r="K24" s="170"/>
      <c r="L24" s="231"/>
    </row>
    <row r="25" spans="1:12" ht="40.5" x14ac:dyDescent="0.25">
      <c r="A25" s="220"/>
      <c r="B25" s="222"/>
      <c r="C25" s="179"/>
      <c r="D25" s="230"/>
      <c r="E25" s="126" t="s">
        <v>13</v>
      </c>
      <c r="F25" s="6">
        <v>1056.3</v>
      </c>
      <c r="G25" s="6">
        <v>0</v>
      </c>
      <c r="H25" s="6">
        <v>0</v>
      </c>
      <c r="I25" s="30">
        <f>G25/F25*100</f>
        <v>0</v>
      </c>
      <c r="J25" s="27">
        <v>0</v>
      </c>
      <c r="K25" s="170"/>
      <c r="L25" s="231"/>
    </row>
    <row r="26" spans="1:12" ht="39.75" customHeight="1" x14ac:dyDescent="0.25">
      <c r="A26" s="220"/>
      <c r="B26" s="222"/>
      <c r="C26" s="179"/>
      <c r="D26" s="230"/>
      <c r="E26" s="126" t="s">
        <v>14</v>
      </c>
      <c r="F26" s="6">
        <v>55.6</v>
      </c>
      <c r="G26" s="27">
        <v>0</v>
      </c>
      <c r="H26" s="27">
        <v>0</v>
      </c>
      <c r="I26" s="30">
        <v>0</v>
      </c>
      <c r="J26" s="27">
        <v>0</v>
      </c>
      <c r="K26" s="170"/>
      <c r="L26" s="231"/>
    </row>
    <row r="27" spans="1:12" ht="18.75" customHeight="1" x14ac:dyDescent="0.25">
      <c r="A27" s="220" t="s">
        <v>145</v>
      </c>
      <c r="B27" s="222"/>
      <c r="C27" s="179"/>
      <c r="D27" s="230" t="s">
        <v>362</v>
      </c>
      <c r="E27" s="126" t="s">
        <v>11</v>
      </c>
      <c r="F27" s="6">
        <f>F29+F30</f>
        <v>46001.89</v>
      </c>
      <c r="G27" s="6">
        <f>G29+G30</f>
        <v>0</v>
      </c>
      <c r="H27" s="6">
        <f>H29+H30</f>
        <v>0</v>
      </c>
      <c r="I27" s="30">
        <f>G27/F27*100</f>
        <v>0</v>
      </c>
      <c r="J27" s="27">
        <v>0</v>
      </c>
      <c r="K27" s="170"/>
      <c r="L27" s="231"/>
    </row>
    <row r="28" spans="1:12" ht="20.25" x14ac:dyDescent="0.25">
      <c r="A28" s="220"/>
      <c r="B28" s="222"/>
      <c r="C28" s="179"/>
      <c r="D28" s="230"/>
      <c r="E28" s="126" t="s">
        <v>12</v>
      </c>
      <c r="F28" s="6"/>
      <c r="G28" s="6"/>
      <c r="H28" s="6"/>
      <c r="I28" s="30"/>
      <c r="J28" s="27"/>
      <c r="K28" s="170"/>
      <c r="L28" s="231"/>
    </row>
    <row r="29" spans="1:12" ht="40.5" x14ac:dyDescent="0.25">
      <c r="A29" s="220"/>
      <c r="B29" s="222"/>
      <c r="C29" s="179"/>
      <c r="D29" s="230"/>
      <c r="E29" s="126" t="s">
        <v>13</v>
      </c>
      <c r="F29" s="6">
        <v>43701.8</v>
      </c>
      <c r="G29" s="6">
        <v>0</v>
      </c>
      <c r="H29" s="6">
        <v>0</v>
      </c>
      <c r="I29" s="30">
        <f t="shared" ref="I29:I31" si="9">G29/F29*100</f>
        <v>0</v>
      </c>
      <c r="J29" s="27">
        <v>0</v>
      </c>
      <c r="K29" s="170"/>
      <c r="L29" s="231"/>
    </row>
    <row r="30" spans="1:12" ht="72" customHeight="1" x14ac:dyDescent="0.25">
      <c r="A30" s="220"/>
      <c r="B30" s="222"/>
      <c r="C30" s="179"/>
      <c r="D30" s="230"/>
      <c r="E30" s="126" t="s">
        <v>14</v>
      </c>
      <c r="F30" s="6">
        <v>2300.09</v>
      </c>
      <c r="G30" s="6">
        <v>0</v>
      </c>
      <c r="H30" s="6">
        <v>0</v>
      </c>
      <c r="I30" s="30">
        <f t="shared" si="9"/>
        <v>0</v>
      </c>
      <c r="J30" s="27">
        <v>0</v>
      </c>
      <c r="K30" s="170"/>
      <c r="L30" s="231"/>
    </row>
    <row r="31" spans="1:12" ht="18.75" customHeight="1" x14ac:dyDescent="0.25">
      <c r="A31" s="220" t="s">
        <v>82</v>
      </c>
      <c r="B31" s="222"/>
      <c r="C31" s="179"/>
      <c r="D31" s="230" t="s">
        <v>363</v>
      </c>
      <c r="E31" s="126" t="s">
        <v>11</v>
      </c>
      <c r="F31" s="6">
        <f>F33+F34</f>
        <v>79059.5</v>
      </c>
      <c r="G31" s="6">
        <f>G33+G34</f>
        <v>0</v>
      </c>
      <c r="H31" s="6">
        <f>H33+H34</f>
        <v>0</v>
      </c>
      <c r="I31" s="30">
        <f t="shared" si="9"/>
        <v>0</v>
      </c>
      <c r="J31" s="27">
        <v>0</v>
      </c>
      <c r="K31" s="170"/>
      <c r="L31" s="231"/>
    </row>
    <row r="32" spans="1:12" ht="20.25" x14ac:dyDescent="0.25">
      <c r="A32" s="220"/>
      <c r="B32" s="222"/>
      <c r="C32" s="179"/>
      <c r="D32" s="230"/>
      <c r="E32" s="126" t="s">
        <v>12</v>
      </c>
      <c r="F32" s="6"/>
      <c r="G32" s="6"/>
      <c r="H32" s="6"/>
      <c r="I32" s="30"/>
      <c r="J32" s="27"/>
      <c r="K32" s="170"/>
      <c r="L32" s="231"/>
    </row>
    <row r="33" spans="1:16" ht="40.5" x14ac:dyDescent="0.25">
      <c r="A33" s="220"/>
      <c r="B33" s="222"/>
      <c r="C33" s="179"/>
      <c r="D33" s="230"/>
      <c r="E33" s="126" t="s">
        <v>13</v>
      </c>
      <c r="F33" s="6">
        <v>78268.899999999994</v>
      </c>
      <c r="G33" s="6">
        <v>0</v>
      </c>
      <c r="H33" s="6">
        <v>0</v>
      </c>
      <c r="I33" s="30">
        <f t="shared" ref="I33:I35" si="10">G33/F33*100</f>
        <v>0</v>
      </c>
      <c r="J33" s="27">
        <v>0</v>
      </c>
      <c r="K33" s="170"/>
      <c r="L33" s="231"/>
    </row>
    <row r="34" spans="1:16" ht="48.75" customHeight="1" x14ac:dyDescent="0.25">
      <c r="A34" s="220"/>
      <c r="B34" s="222"/>
      <c r="C34" s="179"/>
      <c r="D34" s="230"/>
      <c r="E34" s="126" t="s">
        <v>14</v>
      </c>
      <c r="F34" s="6">
        <v>790.6</v>
      </c>
      <c r="G34" s="6">
        <v>0</v>
      </c>
      <c r="H34" s="6">
        <v>0</v>
      </c>
      <c r="I34" s="30">
        <f t="shared" si="10"/>
        <v>0</v>
      </c>
      <c r="J34" s="27">
        <v>0</v>
      </c>
      <c r="K34" s="170"/>
      <c r="L34" s="231"/>
    </row>
    <row r="35" spans="1:16" ht="18.75" customHeight="1" x14ac:dyDescent="0.25">
      <c r="A35" s="220" t="s">
        <v>83</v>
      </c>
      <c r="B35" s="222"/>
      <c r="C35" s="179"/>
      <c r="D35" s="230" t="s">
        <v>364</v>
      </c>
      <c r="E35" s="126" t="s">
        <v>11</v>
      </c>
      <c r="F35" s="6">
        <f>F37+F38</f>
        <v>78.3</v>
      </c>
      <c r="G35" s="6">
        <f>G37+G38</f>
        <v>78.3</v>
      </c>
      <c r="H35" s="6">
        <f>H37+H38</f>
        <v>78.3</v>
      </c>
      <c r="I35" s="30">
        <f t="shared" si="10"/>
        <v>100</v>
      </c>
      <c r="J35" s="27">
        <f>H35/G35*100</f>
        <v>100</v>
      </c>
      <c r="K35" s="170"/>
      <c r="L35" s="231"/>
    </row>
    <row r="36" spans="1:16" ht="20.25" x14ac:dyDescent="0.25">
      <c r="A36" s="220"/>
      <c r="B36" s="222"/>
      <c r="C36" s="179"/>
      <c r="D36" s="230"/>
      <c r="E36" s="126" t="s">
        <v>12</v>
      </c>
      <c r="F36" s="6"/>
      <c r="G36" s="6"/>
      <c r="H36" s="6"/>
      <c r="I36" s="30"/>
      <c r="J36" s="27"/>
      <c r="K36" s="170"/>
      <c r="L36" s="231"/>
    </row>
    <row r="37" spans="1:16" ht="40.5" x14ac:dyDescent="0.25">
      <c r="A37" s="220"/>
      <c r="B37" s="222"/>
      <c r="C37" s="179"/>
      <c r="D37" s="230"/>
      <c r="E37" s="126" t="s">
        <v>13</v>
      </c>
      <c r="F37" s="6">
        <v>78.3</v>
      </c>
      <c r="G37" s="6">
        <v>78.3</v>
      </c>
      <c r="H37" s="6">
        <v>78.3</v>
      </c>
      <c r="I37" s="30">
        <f>G37/F37*100</f>
        <v>100</v>
      </c>
      <c r="J37" s="27">
        <f>H37/G37*100</f>
        <v>100</v>
      </c>
      <c r="K37" s="170"/>
      <c r="L37" s="231"/>
    </row>
    <row r="38" spans="1:16" ht="68.25" customHeight="1" x14ac:dyDescent="0.25">
      <c r="A38" s="220"/>
      <c r="B38" s="222"/>
      <c r="C38" s="179"/>
      <c r="D38" s="230"/>
      <c r="E38" s="126" t="s">
        <v>14</v>
      </c>
      <c r="F38" s="27">
        <v>0</v>
      </c>
      <c r="G38" s="27">
        <v>0</v>
      </c>
      <c r="H38" s="27">
        <v>0</v>
      </c>
      <c r="I38" s="30">
        <v>0</v>
      </c>
      <c r="J38" s="27">
        <v>0</v>
      </c>
      <c r="K38" s="170"/>
      <c r="L38" s="231"/>
      <c r="P38" s="8" t="s">
        <v>78</v>
      </c>
    </row>
    <row r="39" spans="1:16" ht="18.75" customHeight="1" x14ac:dyDescent="0.25">
      <c r="A39" s="220" t="s">
        <v>84</v>
      </c>
      <c r="B39" s="222"/>
      <c r="C39" s="179"/>
      <c r="D39" s="230" t="s">
        <v>365</v>
      </c>
      <c r="E39" s="126" t="s">
        <v>11</v>
      </c>
      <c r="F39" s="6">
        <f>F41+F42</f>
        <v>657407.30000000005</v>
      </c>
      <c r="G39" s="6">
        <f>G41+G42</f>
        <v>72880.600000000006</v>
      </c>
      <c r="H39" s="6">
        <f>H41+H42</f>
        <v>13234.1</v>
      </c>
      <c r="I39" s="30">
        <f>G39/F39*100</f>
        <v>11.086064909835958</v>
      </c>
      <c r="J39" s="27">
        <f>H39/G39*100</f>
        <v>18.158604621806077</v>
      </c>
      <c r="K39" s="170"/>
      <c r="L39" s="231"/>
    </row>
    <row r="40" spans="1:16" ht="20.25" x14ac:dyDescent="0.25">
      <c r="A40" s="220"/>
      <c r="B40" s="222"/>
      <c r="C40" s="179"/>
      <c r="D40" s="230"/>
      <c r="E40" s="126" t="s">
        <v>12</v>
      </c>
      <c r="F40" s="6"/>
      <c r="G40" s="6"/>
      <c r="H40" s="6"/>
      <c r="I40" s="30"/>
      <c r="J40" s="27"/>
      <c r="K40" s="170"/>
      <c r="L40" s="231"/>
    </row>
    <row r="41" spans="1:16" ht="40.5" x14ac:dyDescent="0.25">
      <c r="A41" s="220"/>
      <c r="B41" s="222"/>
      <c r="C41" s="179"/>
      <c r="D41" s="230"/>
      <c r="E41" s="126" t="s">
        <v>13</v>
      </c>
      <c r="F41" s="6">
        <v>657407.30000000005</v>
      </c>
      <c r="G41" s="6">
        <v>72880.600000000006</v>
      </c>
      <c r="H41" s="6">
        <v>13234.1</v>
      </c>
      <c r="I41" s="30">
        <f>G41/F41*100</f>
        <v>11.086064909835958</v>
      </c>
      <c r="J41" s="27">
        <f>H41/G41*100</f>
        <v>18.158604621806077</v>
      </c>
      <c r="K41" s="170"/>
      <c r="L41" s="231"/>
      <c r="O41" s="12"/>
    </row>
    <row r="42" spans="1:16" ht="64.5" customHeight="1" x14ac:dyDescent="0.25">
      <c r="A42" s="220"/>
      <c r="B42" s="222"/>
      <c r="C42" s="179"/>
      <c r="D42" s="230"/>
      <c r="E42" s="126" t="s">
        <v>14</v>
      </c>
      <c r="F42" s="6">
        <v>0</v>
      </c>
      <c r="G42" s="6">
        <v>0</v>
      </c>
      <c r="H42" s="6">
        <v>0</v>
      </c>
      <c r="I42" s="30">
        <v>0</v>
      </c>
      <c r="J42" s="27">
        <v>0</v>
      </c>
      <c r="K42" s="170"/>
      <c r="L42" s="231"/>
    </row>
    <row r="43" spans="1:16" ht="18.75" customHeight="1" x14ac:dyDescent="0.25">
      <c r="A43" s="220" t="s">
        <v>85</v>
      </c>
      <c r="B43" s="222"/>
      <c r="C43" s="182"/>
      <c r="D43" s="230" t="s">
        <v>366</v>
      </c>
      <c r="E43" s="126" t="s">
        <v>11</v>
      </c>
      <c r="F43" s="6">
        <f>F45+F46</f>
        <v>93850.209999999992</v>
      </c>
      <c r="G43" s="6">
        <f>G45+G46</f>
        <v>0</v>
      </c>
      <c r="H43" s="6">
        <f>H45+H46</f>
        <v>0</v>
      </c>
      <c r="I43" s="30">
        <f>G43/F43*100</f>
        <v>0</v>
      </c>
      <c r="J43" s="27">
        <v>0</v>
      </c>
      <c r="K43" s="170"/>
      <c r="L43" s="231"/>
    </row>
    <row r="44" spans="1:16" ht="20.25" x14ac:dyDescent="0.25">
      <c r="A44" s="220"/>
      <c r="B44" s="222"/>
      <c r="C44" s="182"/>
      <c r="D44" s="230"/>
      <c r="E44" s="126" t="s">
        <v>12</v>
      </c>
      <c r="F44" s="6"/>
      <c r="G44" s="6"/>
      <c r="H44" s="6"/>
      <c r="I44" s="30"/>
      <c r="J44" s="27"/>
      <c r="K44" s="170"/>
      <c r="L44" s="231"/>
    </row>
    <row r="45" spans="1:16" ht="40.5" x14ac:dyDescent="0.25">
      <c r="A45" s="220"/>
      <c r="B45" s="222"/>
      <c r="C45" s="182"/>
      <c r="D45" s="230"/>
      <c r="E45" s="126" t="s">
        <v>13</v>
      </c>
      <c r="F45" s="6">
        <v>89157.7</v>
      </c>
      <c r="G45" s="6">
        <v>0</v>
      </c>
      <c r="H45" s="6">
        <v>0</v>
      </c>
      <c r="I45" s="30">
        <f>G45/F45*100</f>
        <v>0</v>
      </c>
      <c r="J45" s="27">
        <v>0</v>
      </c>
      <c r="K45" s="170"/>
      <c r="L45" s="231"/>
    </row>
    <row r="46" spans="1:16" ht="61.5" customHeight="1" x14ac:dyDescent="0.25">
      <c r="A46" s="220"/>
      <c r="B46" s="222"/>
      <c r="C46" s="182"/>
      <c r="D46" s="230"/>
      <c r="E46" s="126" t="s">
        <v>14</v>
      </c>
      <c r="F46" s="6">
        <v>4692.51</v>
      </c>
      <c r="G46" s="6">
        <v>0</v>
      </c>
      <c r="H46" s="6">
        <v>0</v>
      </c>
      <c r="I46" s="30">
        <f>G46/F46*100</f>
        <v>0</v>
      </c>
      <c r="J46" s="27">
        <v>0</v>
      </c>
      <c r="K46" s="170"/>
      <c r="L46" s="231"/>
    </row>
    <row r="47" spans="1:16" ht="18.75" customHeight="1" x14ac:dyDescent="0.25">
      <c r="A47" s="220" t="s">
        <v>86</v>
      </c>
      <c r="B47" s="222"/>
      <c r="C47" s="182"/>
      <c r="D47" s="230" t="s">
        <v>367</v>
      </c>
      <c r="E47" s="126" t="s">
        <v>11</v>
      </c>
      <c r="F47" s="6">
        <f>F49+F50</f>
        <v>88322.62999999999</v>
      </c>
      <c r="G47" s="6">
        <f>G49+G50</f>
        <v>0</v>
      </c>
      <c r="H47" s="6">
        <f>H49+H50</f>
        <v>0</v>
      </c>
      <c r="I47" s="30">
        <f>G47/F47*100</f>
        <v>0</v>
      </c>
      <c r="J47" s="27">
        <v>0</v>
      </c>
      <c r="K47" s="170"/>
      <c r="L47" s="231"/>
    </row>
    <row r="48" spans="1:16" ht="20.25" x14ac:dyDescent="0.25">
      <c r="A48" s="220"/>
      <c r="B48" s="222"/>
      <c r="C48" s="182"/>
      <c r="D48" s="230"/>
      <c r="E48" s="126" t="s">
        <v>12</v>
      </c>
      <c r="F48" s="6"/>
      <c r="G48" s="6"/>
      <c r="H48" s="6"/>
      <c r="I48" s="30"/>
      <c r="J48" s="27"/>
      <c r="K48" s="170"/>
      <c r="L48" s="231"/>
    </row>
    <row r="49" spans="1:12" ht="40.5" x14ac:dyDescent="0.25">
      <c r="A49" s="220"/>
      <c r="B49" s="222"/>
      <c r="C49" s="182"/>
      <c r="D49" s="230"/>
      <c r="E49" s="126" t="s">
        <v>13</v>
      </c>
      <c r="F49" s="6">
        <v>87439.4</v>
      </c>
      <c r="G49" s="6">
        <v>0</v>
      </c>
      <c r="H49" s="6">
        <v>0</v>
      </c>
      <c r="I49" s="30">
        <f>G49/F49*100</f>
        <v>0</v>
      </c>
      <c r="J49" s="27">
        <v>0</v>
      </c>
      <c r="K49" s="170"/>
      <c r="L49" s="231"/>
    </row>
    <row r="50" spans="1:12" ht="87" customHeight="1" x14ac:dyDescent="0.25">
      <c r="A50" s="220"/>
      <c r="B50" s="222"/>
      <c r="C50" s="182"/>
      <c r="D50" s="230"/>
      <c r="E50" s="126" t="s">
        <v>14</v>
      </c>
      <c r="F50" s="27">
        <v>883.23</v>
      </c>
      <c r="G50" s="27">
        <v>0</v>
      </c>
      <c r="H50" s="27">
        <v>0</v>
      </c>
      <c r="I50" s="30">
        <v>0</v>
      </c>
      <c r="J50" s="27">
        <v>0</v>
      </c>
      <c r="K50" s="170"/>
      <c r="L50" s="231"/>
    </row>
    <row r="51" spans="1:12" ht="18.75" customHeight="1" x14ac:dyDescent="0.25">
      <c r="A51" s="220" t="s">
        <v>87</v>
      </c>
      <c r="B51" s="171"/>
      <c r="C51" s="182"/>
      <c r="D51" s="230" t="s">
        <v>368</v>
      </c>
      <c r="E51" s="127" t="s">
        <v>11</v>
      </c>
      <c r="F51" s="6">
        <f>F53+F54</f>
        <v>34407.26</v>
      </c>
      <c r="G51" s="6">
        <f>G53+G54</f>
        <v>0</v>
      </c>
      <c r="H51" s="6">
        <f>H53+H54</f>
        <v>0</v>
      </c>
      <c r="I51" s="30">
        <f>G51/F51*100</f>
        <v>0</v>
      </c>
      <c r="J51" s="27">
        <v>0</v>
      </c>
      <c r="K51" s="170"/>
      <c r="L51" s="172"/>
    </row>
    <row r="52" spans="1:12" ht="23.25" customHeight="1" x14ac:dyDescent="0.25">
      <c r="A52" s="220"/>
      <c r="B52" s="171"/>
      <c r="C52" s="182"/>
      <c r="D52" s="230"/>
      <c r="E52" s="127" t="s">
        <v>12</v>
      </c>
      <c r="F52" s="6"/>
      <c r="G52" s="6"/>
      <c r="H52" s="6"/>
      <c r="I52" s="30"/>
      <c r="J52" s="27"/>
      <c r="K52" s="170"/>
      <c r="L52" s="172"/>
    </row>
    <row r="53" spans="1:12" ht="46.5" customHeight="1" x14ac:dyDescent="0.25">
      <c r="A53" s="220"/>
      <c r="B53" s="171"/>
      <c r="C53" s="182"/>
      <c r="D53" s="230"/>
      <c r="E53" s="127" t="s">
        <v>13</v>
      </c>
      <c r="F53" s="6">
        <v>32686.9</v>
      </c>
      <c r="G53" s="6">
        <v>0</v>
      </c>
      <c r="H53" s="6">
        <v>0</v>
      </c>
      <c r="I53" s="30">
        <f t="shared" ref="I53:I55" si="11">G53/F53*100</f>
        <v>0</v>
      </c>
      <c r="J53" s="27">
        <v>0</v>
      </c>
      <c r="K53" s="170"/>
      <c r="L53" s="172"/>
    </row>
    <row r="54" spans="1:12" ht="45" customHeight="1" x14ac:dyDescent="0.25">
      <c r="A54" s="220"/>
      <c r="B54" s="171"/>
      <c r="C54" s="182"/>
      <c r="D54" s="230"/>
      <c r="E54" s="127" t="s">
        <v>14</v>
      </c>
      <c r="F54" s="6">
        <v>1720.36</v>
      </c>
      <c r="G54" s="6">
        <v>0</v>
      </c>
      <c r="H54" s="6">
        <v>0</v>
      </c>
      <c r="I54" s="30">
        <f t="shared" si="11"/>
        <v>0</v>
      </c>
      <c r="J54" s="27">
        <v>0</v>
      </c>
      <c r="K54" s="170"/>
      <c r="L54" s="172"/>
    </row>
    <row r="55" spans="1:12" ht="24" customHeight="1" x14ac:dyDescent="0.25">
      <c r="A55" s="220" t="s">
        <v>88</v>
      </c>
      <c r="B55" s="222"/>
      <c r="C55" s="182"/>
      <c r="D55" s="230" t="s">
        <v>369</v>
      </c>
      <c r="E55" s="126" t="s">
        <v>11</v>
      </c>
      <c r="F55" s="6">
        <f>F57+F58</f>
        <v>38959.26</v>
      </c>
      <c r="G55" s="6">
        <f>G57+G58</f>
        <v>0</v>
      </c>
      <c r="H55" s="6">
        <f>H57+H58</f>
        <v>0</v>
      </c>
      <c r="I55" s="30">
        <f t="shared" si="11"/>
        <v>0</v>
      </c>
      <c r="J55" s="27">
        <v>0</v>
      </c>
      <c r="K55" s="170"/>
      <c r="L55" s="231"/>
    </row>
    <row r="56" spans="1:12" ht="21.75" customHeight="1" x14ac:dyDescent="0.25">
      <c r="A56" s="220"/>
      <c r="B56" s="222"/>
      <c r="C56" s="182"/>
      <c r="D56" s="230"/>
      <c r="E56" s="126" t="s">
        <v>12</v>
      </c>
      <c r="F56" s="6"/>
      <c r="G56" s="6"/>
      <c r="H56" s="6"/>
      <c r="I56" s="30"/>
      <c r="J56" s="27"/>
      <c r="K56" s="170"/>
      <c r="L56" s="231"/>
    </row>
    <row r="57" spans="1:12" ht="40.5" customHeight="1" x14ac:dyDescent="0.25">
      <c r="A57" s="220"/>
      <c r="B57" s="222"/>
      <c r="C57" s="182"/>
      <c r="D57" s="230"/>
      <c r="E57" s="126" t="s">
        <v>13</v>
      </c>
      <c r="F57" s="6">
        <v>37011.300000000003</v>
      </c>
      <c r="G57" s="6">
        <v>0</v>
      </c>
      <c r="H57" s="6">
        <v>0</v>
      </c>
      <c r="I57" s="30">
        <f t="shared" ref="I57:I59" si="12">G57/F57*100</f>
        <v>0</v>
      </c>
      <c r="J57" s="27">
        <v>0</v>
      </c>
      <c r="K57" s="170"/>
      <c r="L57" s="231"/>
    </row>
    <row r="58" spans="1:12" ht="40.5" customHeight="1" x14ac:dyDescent="0.25">
      <c r="A58" s="220"/>
      <c r="B58" s="222"/>
      <c r="C58" s="182"/>
      <c r="D58" s="230"/>
      <c r="E58" s="126" t="s">
        <v>14</v>
      </c>
      <c r="F58" s="6">
        <v>1947.96</v>
      </c>
      <c r="G58" s="6">
        <v>0</v>
      </c>
      <c r="H58" s="6">
        <v>0</v>
      </c>
      <c r="I58" s="30">
        <f t="shared" si="12"/>
        <v>0</v>
      </c>
      <c r="J58" s="27">
        <v>0</v>
      </c>
      <c r="K58" s="170"/>
      <c r="L58" s="231"/>
    </row>
    <row r="59" spans="1:12" ht="18.75" customHeight="1" x14ac:dyDescent="0.25">
      <c r="A59" s="220" t="s">
        <v>89</v>
      </c>
      <c r="B59" s="171"/>
      <c r="C59" s="182"/>
      <c r="D59" s="230" t="s">
        <v>370</v>
      </c>
      <c r="E59" s="127" t="s">
        <v>11</v>
      </c>
      <c r="F59" s="6">
        <f>F61+F62</f>
        <v>430800.84</v>
      </c>
      <c r="G59" s="6">
        <f>G61+G62</f>
        <v>71800.13</v>
      </c>
      <c r="H59" s="6">
        <f>H61+H62</f>
        <v>71800.13</v>
      </c>
      <c r="I59" s="30">
        <f t="shared" si="12"/>
        <v>16.666664345408424</v>
      </c>
      <c r="J59" s="27">
        <f>H59/G59*100</f>
        <v>100</v>
      </c>
      <c r="K59" s="170"/>
      <c r="L59" s="172"/>
    </row>
    <row r="60" spans="1:12" ht="28.5" customHeight="1" x14ac:dyDescent="0.25">
      <c r="A60" s="220"/>
      <c r="B60" s="171"/>
      <c r="C60" s="182"/>
      <c r="D60" s="230"/>
      <c r="E60" s="127" t="s">
        <v>12</v>
      </c>
      <c r="F60" s="6"/>
      <c r="G60" s="6"/>
      <c r="H60" s="6"/>
      <c r="I60" s="30"/>
      <c r="J60" s="27"/>
      <c r="K60" s="170"/>
      <c r="L60" s="172"/>
    </row>
    <row r="61" spans="1:12" ht="40.5" customHeight="1" x14ac:dyDescent="0.25">
      <c r="A61" s="220"/>
      <c r="B61" s="171"/>
      <c r="C61" s="182"/>
      <c r="D61" s="230"/>
      <c r="E61" s="127" t="s">
        <v>13</v>
      </c>
      <c r="F61" s="6">
        <v>75080.7</v>
      </c>
      <c r="G61" s="6">
        <v>12513.45</v>
      </c>
      <c r="H61" s="6">
        <v>12513.45</v>
      </c>
      <c r="I61" s="30">
        <f t="shared" ref="I61:J63" si="13">G61/F61*100</f>
        <v>16.666666666666668</v>
      </c>
      <c r="J61" s="27">
        <f>H61/G61*100</f>
        <v>100</v>
      </c>
      <c r="K61" s="170"/>
      <c r="L61" s="172"/>
    </row>
    <row r="62" spans="1:12" ht="84.75" customHeight="1" x14ac:dyDescent="0.25">
      <c r="A62" s="220"/>
      <c r="B62" s="171"/>
      <c r="C62" s="182"/>
      <c r="D62" s="230"/>
      <c r="E62" s="127" t="s">
        <v>14</v>
      </c>
      <c r="F62" s="6">
        <v>355720.14</v>
      </c>
      <c r="G62" s="6">
        <v>59286.68</v>
      </c>
      <c r="H62" s="6">
        <v>59286.68</v>
      </c>
      <c r="I62" s="30">
        <f t="shared" si="13"/>
        <v>16.666663855467952</v>
      </c>
      <c r="J62" s="27">
        <f>H62/G62*100</f>
        <v>100</v>
      </c>
      <c r="K62" s="170"/>
      <c r="L62" s="172"/>
    </row>
    <row r="63" spans="1:12" ht="26.25" customHeight="1" x14ac:dyDescent="0.25">
      <c r="A63" s="220" t="s">
        <v>90</v>
      </c>
      <c r="B63" s="222"/>
      <c r="C63" s="182"/>
      <c r="D63" s="230" t="s">
        <v>371</v>
      </c>
      <c r="E63" s="126" t="s">
        <v>11</v>
      </c>
      <c r="F63" s="6">
        <f>F65+F66</f>
        <v>166000.53</v>
      </c>
      <c r="G63" s="6">
        <f>G65+G66</f>
        <v>10000</v>
      </c>
      <c r="H63" s="6">
        <f>H65+H66</f>
        <v>10000</v>
      </c>
      <c r="I63" s="30">
        <f t="shared" si="13"/>
        <v>6.0240771520428273</v>
      </c>
      <c r="J63" s="27">
        <f t="shared" si="13"/>
        <v>100</v>
      </c>
      <c r="K63" s="170"/>
      <c r="L63" s="231"/>
    </row>
    <row r="64" spans="1:12" ht="24" customHeight="1" x14ac:dyDescent="0.25">
      <c r="A64" s="220"/>
      <c r="B64" s="222"/>
      <c r="C64" s="182"/>
      <c r="D64" s="230"/>
      <c r="E64" s="126" t="s">
        <v>12</v>
      </c>
      <c r="F64" s="6"/>
      <c r="G64" s="6"/>
      <c r="H64" s="6"/>
      <c r="I64" s="30"/>
      <c r="J64" s="27"/>
      <c r="K64" s="170"/>
      <c r="L64" s="231"/>
    </row>
    <row r="65" spans="1:12" ht="41.25" customHeight="1" x14ac:dyDescent="0.25">
      <c r="A65" s="220"/>
      <c r="B65" s="222"/>
      <c r="C65" s="182"/>
      <c r="D65" s="230"/>
      <c r="E65" s="126" t="s">
        <v>13</v>
      </c>
      <c r="F65" s="6">
        <v>157700.5</v>
      </c>
      <c r="G65" s="6">
        <v>9500</v>
      </c>
      <c r="H65" s="6">
        <v>9500</v>
      </c>
      <c r="I65" s="30">
        <f t="shared" ref="I65:J67" si="14">G65/F65*100</f>
        <v>6.0240772857410096</v>
      </c>
      <c r="J65" s="27">
        <f t="shared" si="14"/>
        <v>100</v>
      </c>
      <c r="K65" s="170"/>
      <c r="L65" s="231"/>
    </row>
    <row r="66" spans="1:12" ht="45.75" customHeight="1" x14ac:dyDescent="0.25">
      <c r="A66" s="220"/>
      <c r="B66" s="222"/>
      <c r="C66" s="182"/>
      <c r="D66" s="230"/>
      <c r="E66" s="126" t="s">
        <v>14</v>
      </c>
      <c r="F66" s="6">
        <v>8300.0300000000007</v>
      </c>
      <c r="G66" s="6">
        <v>500</v>
      </c>
      <c r="H66" s="6">
        <v>500</v>
      </c>
      <c r="I66" s="30">
        <f t="shared" si="14"/>
        <v>6.0240746117785111</v>
      </c>
      <c r="J66" s="27">
        <f>H66/G66*100</f>
        <v>100</v>
      </c>
      <c r="K66" s="170"/>
      <c r="L66" s="231"/>
    </row>
    <row r="67" spans="1:12" ht="26.25" customHeight="1" x14ac:dyDescent="0.25">
      <c r="A67" s="220" t="s">
        <v>147</v>
      </c>
      <c r="B67" s="222"/>
      <c r="C67" s="182"/>
      <c r="D67" s="230" t="s">
        <v>372</v>
      </c>
      <c r="E67" s="126" t="s">
        <v>11</v>
      </c>
      <c r="F67" s="6">
        <f>F69+F70</f>
        <v>1061750.3899999999</v>
      </c>
      <c r="G67" s="6">
        <f>G69+G70</f>
        <v>135274.57</v>
      </c>
      <c r="H67" s="6">
        <f>H69+H70</f>
        <v>120770.7</v>
      </c>
      <c r="I67" s="30">
        <f t="shared" si="14"/>
        <v>12.740713003175824</v>
      </c>
      <c r="J67" s="27">
        <f>H67/G67*100</f>
        <v>89.278199147112417</v>
      </c>
      <c r="K67" s="170"/>
      <c r="L67" s="231"/>
    </row>
    <row r="68" spans="1:12" ht="24" customHeight="1" x14ac:dyDescent="0.25">
      <c r="A68" s="220"/>
      <c r="B68" s="222"/>
      <c r="C68" s="182"/>
      <c r="D68" s="230"/>
      <c r="E68" s="126" t="s">
        <v>12</v>
      </c>
      <c r="F68" s="6"/>
      <c r="G68" s="6"/>
      <c r="H68" s="6"/>
      <c r="I68" s="30"/>
      <c r="J68" s="27"/>
      <c r="K68" s="170"/>
      <c r="L68" s="231"/>
    </row>
    <row r="69" spans="1:12" ht="41.25" customHeight="1" x14ac:dyDescent="0.25">
      <c r="A69" s="220"/>
      <c r="B69" s="222"/>
      <c r="C69" s="182"/>
      <c r="D69" s="230"/>
      <c r="E69" s="126" t="s">
        <v>13</v>
      </c>
      <c r="F69" s="6">
        <v>1039104.7</v>
      </c>
      <c r="G69" s="6">
        <v>132226.93</v>
      </c>
      <c r="H69" s="6">
        <v>118050.2</v>
      </c>
      <c r="I69" s="30">
        <f t="shared" ref="I69:J71" si="15">G69/F69*100</f>
        <v>12.725082467628141</v>
      </c>
      <c r="J69" s="27">
        <f t="shared" si="15"/>
        <v>89.27848510133299</v>
      </c>
      <c r="K69" s="170"/>
      <c r="L69" s="231"/>
    </row>
    <row r="70" spans="1:12" ht="45.75" customHeight="1" x14ac:dyDescent="0.25">
      <c r="A70" s="220"/>
      <c r="B70" s="222"/>
      <c r="C70" s="182"/>
      <c r="D70" s="230"/>
      <c r="E70" s="126" t="s">
        <v>14</v>
      </c>
      <c r="F70" s="6">
        <v>22645.69</v>
      </c>
      <c r="G70" s="6">
        <v>3047.64</v>
      </c>
      <c r="H70" s="6">
        <v>2720.5</v>
      </c>
      <c r="I70" s="30">
        <f t="shared" si="15"/>
        <v>13.457925106278502</v>
      </c>
      <c r="J70" s="27">
        <f t="shared" si="15"/>
        <v>89.265792547676241</v>
      </c>
      <c r="K70" s="170"/>
      <c r="L70" s="231"/>
    </row>
    <row r="71" spans="1:12" ht="26.25" customHeight="1" x14ac:dyDescent="0.25">
      <c r="A71" s="220" t="s">
        <v>148</v>
      </c>
      <c r="B71" s="222"/>
      <c r="C71" s="182"/>
      <c r="D71" s="230" t="s">
        <v>373</v>
      </c>
      <c r="E71" s="126" t="s">
        <v>11</v>
      </c>
      <c r="F71" s="6">
        <f>F73+F74</f>
        <v>181440</v>
      </c>
      <c r="G71" s="6">
        <f>G73+G74</f>
        <v>24064.880000000001</v>
      </c>
      <c r="H71" s="6">
        <f>H73+H74</f>
        <v>24064.880000000001</v>
      </c>
      <c r="I71" s="30">
        <f t="shared" si="15"/>
        <v>13.263271604938273</v>
      </c>
      <c r="J71" s="27">
        <f t="shared" si="15"/>
        <v>100</v>
      </c>
      <c r="K71" s="170"/>
      <c r="L71" s="231"/>
    </row>
    <row r="72" spans="1:12" ht="24" customHeight="1" x14ac:dyDescent="0.25">
      <c r="A72" s="220"/>
      <c r="B72" s="222"/>
      <c r="C72" s="182"/>
      <c r="D72" s="230"/>
      <c r="E72" s="126" t="s">
        <v>12</v>
      </c>
      <c r="F72" s="6"/>
      <c r="G72" s="6"/>
      <c r="H72" s="6"/>
      <c r="I72" s="30"/>
      <c r="J72" s="27"/>
      <c r="K72" s="170"/>
      <c r="L72" s="231"/>
    </row>
    <row r="73" spans="1:12" ht="41.25" customHeight="1" x14ac:dyDescent="0.25">
      <c r="A73" s="220"/>
      <c r="B73" s="222"/>
      <c r="C73" s="182"/>
      <c r="D73" s="230"/>
      <c r="E73" s="126" t="s">
        <v>13</v>
      </c>
      <c r="F73" s="6">
        <v>78649.399999999994</v>
      </c>
      <c r="G73" s="6">
        <v>10431.870000000001</v>
      </c>
      <c r="H73" s="6">
        <v>10431.870000000001</v>
      </c>
      <c r="I73" s="30">
        <f>G73/F73*100</f>
        <v>13.263762978484262</v>
      </c>
      <c r="J73" s="27">
        <f>H73/G73*100</f>
        <v>100</v>
      </c>
      <c r="K73" s="170"/>
      <c r="L73" s="231"/>
    </row>
    <row r="74" spans="1:12" ht="45.75" customHeight="1" x14ac:dyDescent="0.25">
      <c r="A74" s="220"/>
      <c r="B74" s="222"/>
      <c r="C74" s="182"/>
      <c r="D74" s="230"/>
      <c r="E74" s="126" t="s">
        <v>14</v>
      </c>
      <c r="F74" s="27">
        <v>102790.6</v>
      </c>
      <c r="G74" s="27">
        <v>13633.01</v>
      </c>
      <c r="H74" s="27">
        <v>13633.01</v>
      </c>
      <c r="I74" s="30">
        <f>G74/F74*100</f>
        <v>13.262895634425714</v>
      </c>
      <c r="J74" s="27">
        <f>H74/G74*100</f>
        <v>100</v>
      </c>
      <c r="K74" s="170"/>
      <c r="L74" s="231"/>
    </row>
    <row r="75" spans="1:12" ht="26.25" customHeight="1" x14ac:dyDescent="0.25">
      <c r="A75" s="220" t="s">
        <v>212</v>
      </c>
      <c r="B75" s="222"/>
      <c r="C75" s="182"/>
      <c r="D75" s="230" t="s">
        <v>374</v>
      </c>
      <c r="E75" s="126" t="s">
        <v>11</v>
      </c>
      <c r="F75" s="6">
        <f>F77+F78</f>
        <v>293506.32</v>
      </c>
      <c r="G75" s="27">
        <f>G77+G78</f>
        <v>0</v>
      </c>
      <c r="H75" s="27">
        <f>H77+H78</f>
        <v>0</v>
      </c>
      <c r="I75" s="30">
        <f>G75/F75*100</f>
        <v>0</v>
      </c>
      <c r="J75" s="27">
        <v>0</v>
      </c>
      <c r="K75" s="170"/>
      <c r="L75" s="231"/>
    </row>
    <row r="76" spans="1:12" ht="24" customHeight="1" x14ac:dyDescent="0.25">
      <c r="A76" s="220"/>
      <c r="B76" s="222"/>
      <c r="C76" s="182"/>
      <c r="D76" s="230"/>
      <c r="E76" s="126" t="s">
        <v>12</v>
      </c>
      <c r="F76" s="6"/>
      <c r="G76" s="27"/>
      <c r="H76" s="27"/>
      <c r="I76" s="30"/>
      <c r="J76" s="27"/>
      <c r="K76" s="170"/>
      <c r="L76" s="231"/>
    </row>
    <row r="77" spans="1:12" ht="41.25" customHeight="1" x14ac:dyDescent="0.25">
      <c r="A77" s="220"/>
      <c r="B77" s="222"/>
      <c r="C77" s="182"/>
      <c r="D77" s="230"/>
      <c r="E77" s="126" t="s">
        <v>13</v>
      </c>
      <c r="F77" s="6">
        <v>278831</v>
      </c>
      <c r="G77" s="6">
        <v>0</v>
      </c>
      <c r="H77" s="6">
        <v>0</v>
      </c>
      <c r="I77" s="30">
        <f t="shared" ref="I77:I78" si="16">G77/F77*100</f>
        <v>0</v>
      </c>
      <c r="J77" s="27">
        <v>0</v>
      </c>
      <c r="K77" s="170"/>
      <c r="L77" s="231"/>
    </row>
    <row r="78" spans="1:12" ht="45.75" customHeight="1" x14ac:dyDescent="0.25">
      <c r="A78" s="220"/>
      <c r="B78" s="222"/>
      <c r="C78" s="182"/>
      <c r="D78" s="230"/>
      <c r="E78" s="126" t="s">
        <v>14</v>
      </c>
      <c r="F78" s="6">
        <v>14675.32</v>
      </c>
      <c r="G78" s="6">
        <v>0</v>
      </c>
      <c r="H78" s="6">
        <v>0</v>
      </c>
      <c r="I78" s="30">
        <f t="shared" si="16"/>
        <v>0</v>
      </c>
      <c r="J78" s="27">
        <v>0</v>
      </c>
      <c r="K78" s="170"/>
      <c r="L78" s="231"/>
    </row>
    <row r="79" spans="1:12" ht="26.25" customHeight="1" x14ac:dyDescent="0.25">
      <c r="A79" s="220" t="s">
        <v>257</v>
      </c>
      <c r="B79" s="222"/>
      <c r="C79" s="230" t="s">
        <v>375</v>
      </c>
      <c r="D79" s="230"/>
      <c r="E79" s="140" t="s">
        <v>11</v>
      </c>
      <c r="F79" s="6">
        <f>F81+F82</f>
        <v>24210.53</v>
      </c>
      <c r="G79" s="27">
        <v>0</v>
      </c>
      <c r="H79" s="27">
        <f>H81+H82</f>
        <v>0</v>
      </c>
      <c r="I79" s="30">
        <f>G79/F79*100</f>
        <v>0</v>
      </c>
      <c r="J79" s="27">
        <v>0</v>
      </c>
      <c r="K79" s="170"/>
      <c r="L79" s="231"/>
    </row>
    <row r="80" spans="1:12" ht="24" customHeight="1" x14ac:dyDescent="0.25">
      <c r="A80" s="220"/>
      <c r="B80" s="222"/>
      <c r="C80" s="230"/>
      <c r="D80" s="230"/>
      <c r="E80" s="140" t="s">
        <v>12</v>
      </c>
      <c r="F80" s="6"/>
      <c r="G80" s="27"/>
      <c r="H80" s="27"/>
      <c r="I80" s="30"/>
      <c r="J80" s="27"/>
      <c r="K80" s="170"/>
      <c r="L80" s="231"/>
    </row>
    <row r="81" spans="1:13" ht="41.25" customHeight="1" x14ac:dyDescent="0.25">
      <c r="A81" s="220"/>
      <c r="B81" s="222"/>
      <c r="C81" s="230"/>
      <c r="D81" s="230"/>
      <c r="E81" s="140" t="s">
        <v>13</v>
      </c>
      <c r="F81" s="6">
        <v>23000</v>
      </c>
      <c r="G81" s="6">
        <v>0</v>
      </c>
      <c r="H81" s="6">
        <v>0</v>
      </c>
      <c r="I81" s="30">
        <f t="shared" ref="I81:I82" si="17">G81/F81*100</f>
        <v>0</v>
      </c>
      <c r="J81" s="27">
        <v>0</v>
      </c>
      <c r="K81" s="170"/>
      <c r="L81" s="231"/>
    </row>
    <row r="82" spans="1:13" ht="42" customHeight="1" x14ac:dyDescent="0.25">
      <c r="A82" s="220"/>
      <c r="B82" s="222"/>
      <c r="C82" s="230"/>
      <c r="D82" s="230"/>
      <c r="E82" s="140" t="s">
        <v>14</v>
      </c>
      <c r="F82" s="6">
        <v>1210.53</v>
      </c>
      <c r="G82" s="6">
        <v>0</v>
      </c>
      <c r="H82" s="6">
        <v>0</v>
      </c>
      <c r="I82" s="30">
        <f t="shared" si="17"/>
        <v>0</v>
      </c>
      <c r="J82" s="27">
        <v>0</v>
      </c>
      <c r="K82" s="170"/>
      <c r="L82" s="231"/>
    </row>
    <row r="83" spans="1:13" ht="26.25" customHeight="1" x14ac:dyDescent="0.25">
      <c r="A83" s="220" t="s">
        <v>258</v>
      </c>
      <c r="B83" s="222"/>
      <c r="C83" s="230" t="s">
        <v>376</v>
      </c>
      <c r="D83" s="230"/>
      <c r="E83" s="141" t="s">
        <v>11</v>
      </c>
      <c r="F83" s="6">
        <f>F85+F86</f>
        <v>18201.96</v>
      </c>
      <c r="G83" s="27">
        <f>G85+G86</f>
        <v>5155.8999999999996</v>
      </c>
      <c r="H83" s="27">
        <f>H85+H86</f>
        <v>4949.8</v>
      </c>
      <c r="I83" s="30">
        <f>G83/F83*100</f>
        <v>28.326070379233887</v>
      </c>
      <c r="J83" s="27">
        <f t="shared" ref="J83" si="18">H83/G83*100</f>
        <v>96.002637754805193</v>
      </c>
      <c r="K83" s="170"/>
      <c r="L83" s="231"/>
    </row>
    <row r="84" spans="1:13" ht="24" customHeight="1" x14ac:dyDescent="0.25">
      <c r="A84" s="220"/>
      <c r="B84" s="222"/>
      <c r="C84" s="230"/>
      <c r="D84" s="230"/>
      <c r="E84" s="141" t="s">
        <v>12</v>
      </c>
      <c r="F84" s="6"/>
      <c r="G84" s="27"/>
      <c r="H84" s="27"/>
      <c r="I84" s="30"/>
      <c r="J84" s="27"/>
      <c r="K84" s="170"/>
      <c r="L84" s="231"/>
    </row>
    <row r="85" spans="1:13" ht="41.25" customHeight="1" x14ac:dyDescent="0.25">
      <c r="A85" s="220"/>
      <c r="B85" s="222"/>
      <c r="C85" s="230"/>
      <c r="D85" s="230"/>
      <c r="E85" s="141" t="s">
        <v>13</v>
      </c>
      <c r="F85" s="6">
        <v>18201.96</v>
      </c>
      <c r="G85" s="6">
        <v>5155.8999999999996</v>
      </c>
      <c r="H85" s="6">
        <v>4949.8</v>
      </c>
      <c r="I85" s="30">
        <f t="shared" ref="I85" si="19">G85/F85*100</f>
        <v>28.326070379233887</v>
      </c>
      <c r="J85" s="27">
        <f t="shared" ref="J85" si="20">H85/G85*100</f>
        <v>96.002637754805193</v>
      </c>
      <c r="K85" s="170"/>
      <c r="L85" s="231"/>
    </row>
    <row r="86" spans="1:13" ht="179.25" customHeight="1" x14ac:dyDescent="0.25">
      <c r="A86" s="220"/>
      <c r="B86" s="222"/>
      <c r="C86" s="230"/>
      <c r="D86" s="230"/>
      <c r="E86" s="141" t="s">
        <v>14</v>
      </c>
      <c r="F86" s="6">
        <v>0</v>
      </c>
      <c r="G86" s="6">
        <v>0</v>
      </c>
      <c r="H86" s="6">
        <v>0</v>
      </c>
      <c r="I86" s="30">
        <v>0</v>
      </c>
      <c r="J86" s="27">
        <v>0</v>
      </c>
      <c r="K86" s="170"/>
      <c r="L86" s="231"/>
    </row>
    <row r="87" spans="1:13" s="69" customFormat="1" ht="33" customHeight="1" x14ac:dyDescent="0.25">
      <c r="A87" s="274" t="s">
        <v>25</v>
      </c>
      <c r="B87" s="217" t="s">
        <v>45</v>
      </c>
      <c r="C87" s="277"/>
      <c r="D87" s="280"/>
      <c r="E87" s="116" t="s">
        <v>11</v>
      </c>
      <c r="F87" s="79">
        <f>F89+F90</f>
        <v>96098</v>
      </c>
      <c r="G87" s="79">
        <f>G89+G90</f>
        <v>35045.366000000002</v>
      </c>
      <c r="H87" s="79">
        <f>H89+H90</f>
        <v>14442.751</v>
      </c>
      <c r="I87" s="80">
        <f>G87/F87*100</f>
        <v>36.468361464338486</v>
      </c>
      <c r="J87" s="81">
        <v>0</v>
      </c>
      <c r="K87" s="195" t="s">
        <v>329</v>
      </c>
      <c r="L87" s="288"/>
    </row>
    <row r="88" spans="1:13" s="69" customFormat="1" ht="26.25" customHeight="1" x14ac:dyDescent="0.25">
      <c r="A88" s="275"/>
      <c r="B88" s="218"/>
      <c r="C88" s="278"/>
      <c r="D88" s="281"/>
      <c r="E88" s="116" t="s">
        <v>12</v>
      </c>
      <c r="F88" s="79"/>
      <c r="G88" s="79"/>
      <c r="H88" s="79"/>
      <c r="I88" s="80"/>
      <c r="J88" s="81"/>
      <c r="K88" s="205"/>
      <c r="L88" s="289"/>
    </row>
    <row r="89" spans="1:13" s="69" customFormat="1" ht="45" customHeight="1" x14ac:dyDescent="0.25">
      <c r="A89" s="275"/>
      <c r="B89" s="218"/>
      <c r="C89" s="278"/>
      <c r="D89" s="281"/>
      <c r="E89" s="116" t="s">
        <v>13</v>
      </c>
      <c r="F89" s="79">
        <f>F94</f>
        <v>91293.1</v>
      </c>
      <c r="G89" s="79">
        <f t="shared" ref="G89:H89" si="21">G94</f>
        <v>33293.1</v>
      </c>
      <c r="H89" s="79">
        <f t="shared" si="21"/>
        <v>13720.612999999999</v>
      </c>
      <c r="I89" s="80">
        <v>0</v>
      </c>
      <c r="J89" s="81">
        <v>0</v>
      </c>
      <c r="K89" s="205"/>
      <c r="L89" s="289"/>
    </row>
    <row r="90" spans="1:13" s="69" customFormat="1" ht="45" customHeight="1" x14ac:dyDescent="0.25">
      <c r="A90" s="276"/>
      <c r="B90" s="219"/>
      <c r="C90" s="279"/>
      <c r="D90" s="282"/>
      <c r="E90" s="116" t="s">
        <v>14</v>
      </c>
      <c r="F90" s="79">
        <f>F95</f>
        <v>4804.8999999999996</v>
      </c>
      <c r="G90" s="79">
        <f t="shared" ref="G90:H90" si="22">G95</f>
        <v>1752.2660000000001</v>
      </c>
      <c r="H90" s="79">
        <f t="shared" si="22"/>
        <v>722.13800000000003</v>
      </c>
      <c r="I90" s="80">
        <f>G90/F90*100</f>
        <v>36.468313596536873</v>
      </c>
      <c r="J90" s="81">
        <v>0</v>
      </c>
      <c r="K90" s="206"/>
      <c r="L90" s="290"/>
    </row>
    <row r="91" spans="1:13" ht="21.75" customHeight="1" x14ac:dyDescent="0.3">
      <c r="A91" s="148"/>
      <c r="B91" s="148" t="s">
        <v>12</v>
      </c>
      <c r="C91" s="4"/>
      <c r="D91" s="149"/>
      <c r="E91" s="1"/>
      <c r="F91" s="25"/>
      <c r="G91" s="25"/>
      <c r="H91" s="25"/>
      <c r="I91" s="31"/>
      <c r="J91" s="29"/>
      <c r="K91" s="145"/>
      <c r="L91" s="32"/>
    </row>
    <row r="92" spans="1:13" ht="20.25" x14ac:dyDescent="0.25">
      <c r="A92" s="283" t="s">
        <v>326</v>
      </c>
      <c r="B92" s="171"/>
      <c r="C92" s="179" t="s">
        <v>327</v>
      </c>
      <c r="D92" s="172" t="s">
        <v>328</v>
      </c>
      <c r="E92" s="149" t="s">
        <v>11</v>
      </c>
      <c r="F92" s="5">
        <f>F94+F95</f>
        <v>96098</v>
      </c>
      <c r="G92" s="5">
        <f>G94+G95</f>
        <v>35045.366000000002</v>
      </c>
      <c r="H92" s="5">
        <f>H94+H95</f>
        <v>14442.751</v>
      </c>
      <c r="I92" s="31">
        <f>G92/F92*100</f>
        <v>36.468361464338486</v>
      </c>
      <c r="J92" s="27">
        <f t="shared" ref="J92" si="23">H92/G92*100</f>
        <v>41.211585577391311</v>
      </c>
      <c r="K92" s="173"/>
      <c r="L92" s="174"/>
    </row>
    <row r="93" spans="1:13" ht="20.25" x14ac:dyDescent="0.25">
      <c r="A93" s="283"/>
      <c r="B93" s="171"/>
      <c r="C93" s="179"/>
      <c r="D93" s="172"/>
      <c r="E93" s="3" t="s">
        <v>12</v>
      </c>
      <c r="F93" s="5"/>
      <c r="G93" s="5"/>
      <c r="H93" s="5"/>
      <c r="I93" s="31"/>
      <c r="J93" s="29"/>
      <c r="K93" s="173"/>
      <c r="L93" s="174"/>
    </row>
    <row r="94" spans="1:13" ht="40.5" x14ac:dyDescent="0.25">
      <c r="A94" s="283"/>
      <c r="B94" s="171"/>
      <c r="C94" s="179"/>
      <c r="D94" s="172"/>
      <c r="E94" s="146" t="s">
        <v>22</v>
      </c>
      <c r="F94" s="5">
        <v>91293.1</v>
      </c>
      <c r="G94" s="5">
        <v>33293.1</v>
      </c>
      <c r="H94" s="5">
        <v>13720.612999999999</v>
      </c>
      <c r="I94" s="31">
        <v>71.01399571302484</v>
      </c>
      <c r="J94" s="27">
        <f t="shared" ref="J94:J95" si="24">H94/G94*100</f>
        <v>41.211581378724119</v>
      </c>
      <c r="K94" s="173"/>
      <c r="L94" s="174"/>
    </row>
    <row r="95" spans="1:13" ht="69.75" customHeight="1" x14ac:dyDescent="0.25">
      <c r="A95" s="283"/>
      <c r="B95" s="171"/>
      <c r="C95" s="179"/>
      <c r="D95" s="172"/>
      <c r="E95" s="146" t="s">
        <v>23</v>
      </c>
      <c r="F95" s="5">
        <v>4804.8999999999996</v>
      </c>
      <c r="G95" s="29">
        <v>1752.2660000000001</v>
      </c>
      <c r="H95" s="29">
        <v>722.13800000000003</v>
      </c>
      <c r="I95" s="31">
        <v>71.01399571302484</v>
      </c>
      <c r="J95" s="27">
        <f t="shared" si="24"/>
        <v>41.211665352178265</v>
      </c>
      <c r="K95" s="173"/>
      <c r="L95" s="174"/>
    </row>
    <row r="96" spans="1:13" s="69" customFormat="1" ht="33.75" customHeight="1" x14ac:dyDescent="0.35">
      <c r="A96" s="291" t="s">
        <v>30</v>
      </c>
      <c r="B96" s="292" t="s">
        <v>20</v>
      </c>
      <c r="C96" s="287"/>
      <c r="D96" s="293"/>
      <c r="E96" s="82" t="s">
        <v>11</v>
      </c>
      <c r="F96" s="79">
        <f>F98+F99</f>
        <v>459808.3</v>
      </c>
      <c r="G96" s="79">
        <f>G98+G99</f>
        <v>81846.399999999994</v>
      </c>
      <c r="H96" s="79">
        <f>H98+H99</f>
        <v>81013.923999999999</v>
      </c>
      <c r="I96" s="67">
        <f>G96/F96*100</f>
        <v>17.800113656060578</v>
      </c>
      <c r="J96" s="68">
        <f t="shared" ref="J96:J98" si="25">H96/G96*100</f>
        <v>98.982880126676321</v>
      </c>
      <c r="K96" s="177" t="s">
        <v>26</v>
      </c>
      <c r="L96" s="177"/>
      <c r="M96" s="83"/>
    </row>
    <row r="97" spans="1:13" s="69" customFormat="1" ht="21" x14ac:dyDescent="0.35">
      <c r="A97" s="291"/>
      <c r="B97" s="292"/>
      <c r="C97" s="287"/>
      <c r="D97" s="293"/>
      <c r="E97" s="84" t="s">
        <v>12</v>
      </c>
      <c r="F97" s="79"/>
      <c r="G97" s="79"/>
      <c r="H97" s="79"/>
      <c r="I97" s="67"/>
      <c r="J97" s="68"/>
      <c r="K97" s="177"/>
      <c r="L97" s="177"/>
      <c r="M97" s="83"/>
    </row>
    <row r="98" spans="1:13" s="69" customFormat="1" ht="40.5" x14ac:dyDescent="0.35">
      <c r="A98" s="291"/>
      <c r="B98" s="292"/>
      <c r="C98" s="287"/>
      <c r="D98" s="293"/>
      <c r="E98" s="66" t="s">
        <v>22</v>
      </c>
      <c r="F98" s="79">
        <f>F103+F107+F111</f>
        <v>459661</v>
      </c>
      <c r="G98" s="79">
        <f t="shared" ref="G98:H98" si="26">G103+G107+G111</f>
        <v>81846.399999999994</v>
      </c>
      <c r="H98" s="79">
        <f t="shared" si="26"/>
        <v>81013.923999999999</v>
      </c>
      <c r="I98" s="67">
        <f>G98/F98*100</f>
        <v>17.805817765701242</v>
      </c>
      <c r="J98" s="68">
        <f t="shared" si="25"/>
        <v>98.982880126676321</v>
      </c>
      <c r="K98" s="177"/>
      <c r="L98" s="177"/>
      <c r="M98" s="83"/>
    </row>
    <row r="99" spans="1:13" s="69" customFormat="1" ht="40.5" customHeight="1" x14ac:dyDescent="0.35">
      <c r="A99" s="291"/>
      <c r="B99" s="292"/>
      <c r="C99" s="287"/>
      <c r="D99" s="293"/>
      <c r="E99" s="66" t="s">
        <v>23</v>
      </c>
      <c r="F99" s="79">
        <f>F104+F108+F112</f>
        <v>147.30000000000001</v>
      </c>
      <c r="G99" s="79">
        <f t="shared" ref="G99:H99" si="27">G104+G108+G112</f>
        <v>0</v>
      </c>
      <c r="H99" s="79">
        <f t="shared" si="27"/>
        <v>0</v>
      </c>
      <c r="I99" s="67">
        <f>G99/F99*100</f>
        <v>0</v>
      </c>
      <c r="J99" s="68">
        <v>0</v>
      </c>
      <c r="K99" s="177"/>
      <c r="L99" s="177"/>
      <c r="M99" s="83"/>
    </row>
    <row r="100" spans="1:13" ht="21.75" customHeight="1" x14ac:dyDescent="0.3">
      <c r="A100" s="103"/>
      <c r="B100" s="58" t="s">
        <v>12</v>
      </c>
      <c r="C100" s="4"/>
      <c r="D100" s="50"/>
      <c r="E100" s="1"/>
      <c r="F100" s="25"/>
      <c r="G100" s="25"/>
      <c r="H100" s="25"/>
      <c r="I100" s="31"/>
      <c r="J100" s="29"/>
      <c r="K100" s="41"/>
      <c r="L100" s="32"/>
    </row>
    <row r="101" spans="1:13" ht="20.25" x14ac:dyDescent="0.25">
      <c r="A101" s="283" t="s">
        <v>146</v>
      </c>
      <c r="B101" s="171"/>
      <c r="C101" s="179" t="s">
        <v>323</v>
      </c>
      <c r="D101" s="172" t="s">
        <v>119</v>
      </c>
      <c r="E101" s="50" t="s">
        <v>11</v>
      </c>
      <c r="F101" s="5">
        <f>F103+F104</f>
        <v>445082.5</v>
      </c>
      <c r="G101" s="5">
        <f>G103+G104</f>
        <v>81846.399999999994</v>
      </c>
      <c r="H101" s="5">
        <f>H103+H104</f>
        <v>81013.923999999999</v>
      </c>
      <c r="I101" s="31">
        <f>G101/F101*100</f>
        <v>18.389040234113899</v>
      </c>
      <c r="J101" s="29">
        <f>H101/G101*100</f>
        <v>98.982880126676321</v>
      </c>
      <c r="K101" s="173"/>
      <c r="L101" s="174"/>
    </row>
    <row r="102" spans="1:13" ht="20.25" x14ac:dyDescent="0.25">
      <c r="A102" s="283"/>
      <c r="B102" s="171"/>
      <c r="C102" s="179"/>
      <c r="D102" s="172"/>
      <c r="E102" s="3" t="s">
        <v>12</v>
      </c>
      <c r="F102" s="5"/>
      <c r="G102" s="5"/>
      <c r="H102" s="5"/>
      <c r="I102" s="31"/>
      <c r="J102" s="29"/>
      <c r="K102" s="173"/>
      <c r="L102" s="174"/>
    </row>
    <row r="103" spans="1:13" ht="40.5" x14ac:dyDescent="0.25">
      <c r="A103" s="283"/>
      <c r="B103" s="171"/>
      <c r="C103" s="179"/>
      <c r="D103" s="172"/>
      <c r="E103" s="124" t="s">
        <v>22</v>
      </c>
      <c r="F103" s="5">
        <v>445082.5</v>
      </c>
      <c r="G103" s="5">
        <v>81846.399999999994</v>
      </c>
      <c r="H103" s="5">
        <v>81013.923999999999</v>
      </c>
      <c r="I103" s="31">
        <v>71.01399571302484</v>
      </c>
      <c r="J103" s="29">
        <f>H103/G103*100</f>
        <v>98.982880126676321</v>
      </c>
      <c r="K103" s="173"/>
      <c r="L103" s="174"/>
    </row>
    <row r="104" spans="1:13" ht="42.75" customHeight="1" x14ac:dyDescent="0.25">
      <c r="A104" s="283"/>
      <c r="B104" s="171"/>
      <c r="C104" s="179"/>
      <c r="D104" s="172"/>
      <c r="E104" s="124" t="s">
        <v>23</v>
      </c>
      <c r="F104" s="5">
        <v>0</v>
      </c>
      <c r="G104" s="29">
        <v>0</v>
      </c>
      <c r="H104" s="29">
        <v>0</v>
      </c>
      <c r="I104" s="31">
        <v>0</v>
      </c>
      <c r="J104" s="29">
        <v>0</v>
      </c>
      <c r="K104" s="173"/>
      <c r="L104" s="174"/>
    </row>
    <row r="105" spans="1:13" ht="20.25" customHeight="1" x14ac:dyDescent="0.25">
      <c r="A105" s="283" t="s">
        <v>171</v>
      </c>
      <c r="B105" s="171"/>
      <c r="C105" s="284" t="s">
        <v>324</v>
      </c>
      <c r="D105" s="172" t="s">
        <v>325</v>
      </c>
      <c r="E105" s="50" t="s">
        <v>11</v>
      </c>
      <c r="F105" s="5">
        <f>F107+F108</f>
        <v>7149.6</v>
      </c>
      <c r="G105" s="5">
        <f>G107+G108</f>
        <v>0</v>
      </c>
      <c r="H105" s="5">
        <f>H107+H108</f>
        <v>0</v>
      </c>
      <c r="I105" s="31">
        <f>G105/F105*100</f>
        <v>0</v>
      </c>
      <c r="J105" s="29">
        <v>0</v>
      </c>
      <c r="K105" s="173"/>
      <c r="L105" s="174"/>
    </row>
    <row r="106" spans="1:13" ht="20.25" x14ac:dyDescent="0.25">
      <c r="A106" s="283"/>
      <c r="B106" s="171"/>
      <c r="C106" s="285"/>
      <c r="D106" s="172"/>
      <c r="E106" s="3" t="s">
        <v>12</v>
      </c>
      <c r="F106" s="5"/>
      <c r="G106" s="5"/>
      <c r="H106" s="5"/>
      <c r="I106" s="31"/>
      <c r="J106" s="29"/>
      <c r="K106" s="173"/>
      <c r="L106" s="174"/>
    </row>
    <row r="107" spans="1:13" ht="40.5" x14ac:dyDescent="0.25">
      <c r="A107" s="283"/>
      <c r="B107" s="171"/>
      <c r="C107" s="285"/>
      <c r="D107" s="172"/>
      <c r="E107" s="124" t="s">
        <v>22</v>
      </c>
      <c r="F107" s="5">
        <v>7078.1</v>
      </c>
      <c r="G107" s="5">
        <v>0</v>
      </c>
      <c r="H107" s="5">
        <v>0</v>
      </c>
      <c r="I107" s="31">
        <v>0</v>
      </c>
      <c r="J107" s="29">
        <v>0</v>
      </c>
      <c r="K107" s="173"/>
      <c r="L107" s="174"/>
    </row>
    <row r="108" spans="1:13" ht="44.25" customHeight="1" x14ac:dyDescent="0.25">
      <c r="A108" s="283"/>
      <c r="B108" s="171"/>
      <c r="C108" s="285"/>
      <c r="D108" s="172"/>
      <c r="E108" s="124" t="s">
        <v>23</v>
      </c>
      <c r="F108" s="5">
        <v>71.5</v>
      </c>
      <c r="G108" s="5">
        <v>0</v>
      </c>
      <c r="H108" s="6">
        <v>0</v>
      </c>
      <c r="I108" s="31">
        <f>G108/F108*100</f>
        <v>0</v>
      </c>
      <c r="J108" s="29">
        <v>0</v>
      </c>
      <c r="K108" s="173"/>
      <c r="L108" s="174"/>
    </row>
    <row r="109" spans="1:13" ht="20.25" x14ac:dyDescent="0.25">
      <c r="A109" s="283" t="s">
        <v>190</v>
      </c>
      <c r="B109" s="171"/>
      <c r="C109" s="285"/>
      <c r="D109" s="172" t="s">
        <v>213</v>
      </c>
      <c r="E109" s="50" t="s">
        <v>11</v>
      </c>
      <c r="F109" s="5">
        <f>F111+F112</f>
        <v>7576.2</v>
      </c>
      <c r="G109" s="5">
        <f>G111+G112</f>
        <v>0</v>
      </c>
      <c r="H109" s="5">
        <f>H111+H112</f>
        <v>0</v>
      </c>
      <c r="I109" s="31">
        <f>G109/F109*100</f>
        <v>0</v>
      </c>
      <c r="J109" s="29">
        <v>0</v>
      </c>
      <c r="K109" s="173"/>
      <c r="L109" s="174"/>
    </row>
    <row r="110" spans="1:13" ht="20.25" x14ac:dyDescent="0.25">
      <c r="A110" s="283"/>
      <c r="B110" s="171"/>
      <c r="C110" s="285"/>
      <c r="D110" s="172"/>
      <c r="E110" s="3" t="s">
        <v>12</v>
      </c>
      <c r="F110" s="5"/>
      <c r="G110" s="29"/>
      <c r="H110" s="29"/>
      <c r="I110" s="31"/>
      <c r="J110" s="29"/>
      <c r="K110" s="173"/>
      <c r="L110" s="174"/>
    </row>
    <row r="111" spans="1:13" ht="40.5" x14ac:dyDescent="0.25">
      <c r="A111" s="283"/>
      <c r="B111" s="171"/>
      <c r="C111" s="285"/>
      <c r="D111" s="172"/>
      <c r="E111" s="124" t="s">
        <v>22</v>
      </c>
      <c r="F111" s="5">
        <v>7500.4</v>
      </c>
      <c r="G111" s="5">
        <v>0</v>
      </c>
      <c r="H111" s="5">
        <v>0</v>
      </c>
      <c r="I111" s="31">
        <f t="shared" ref="I111:I112" si="28">G111/F111*100</f>
        <v>0</v>
      </c>
      <c r="J111" s="29">
        <v>0</v>
      </c>
      <c r="K111" s="173"/>
      <c r="L111" s="174"/>
    </row>
    <row r="112" spans="1:13" ht="40.5" customHeight="1" x14ac:dyDescent="0.25">
      <c r="A112" s="283"/>
      <c r="B112" s="171"/>
      <c r="C112" s="286"/>
      <c r="D112" s="172"/>
      <c r="E112" s="124" t="s">
        <v>23</v>
      </c>
      <c r="F112" s="5">
        <v>75.8</v>
      </c>
      <c r="G112" s="5">
        <v>0</v>
      </c>
      <c r="H112" s="5">
        <v>0</v>
      </c>
      <c r="I112" s="31">
        <f t="shared" si="28"/>
        <v>0</v>
      </c>
      <c r="J112" s="29">
        <v>0</v>
      </c>
      <c r="K112" s="173"/>
      <c r="L112" s="174"/>
    </row>
    <row r="113" spans="1:12" s="69" customFormat="1" ht="28.5" customHeight="1" x14ac:dyDescent="0.25">
      <c r="A113" s="291" t="s">
        <v>24</v>
      </c>
      <c r="B113" s="263" t="s">
        <v>27</v>
      </c>
      <c r="C113" s="186"/>
      <c r="D113" s="245"/>
      <c r="E113" s="82" t="s">
        <v>11</v>
      </c>
      <c r="F113" s="125">
        <f>F115+F116</f>
        <v>105834832.928</v>
      </c>
      <c r="G113" s="125">
        <f t="shared" ref="G113:H113" si="29">G115+G116</f>
        <v>9102470.398</v>
      </c>
      <c r="H113" s="125">
        <f t="shared" si="29"/>
        <v>1845962.9709999999</v>
      </c>
      <c r="I113" s="67">
        <f t="shared" ref="I113:J113" si="30">G113/F113*100</f>
        <v>8.6006375653207296</v>
      </c>
      <c r="J113" s="68">
        <f t="shared" si="30"/>
        <v>20.279801968986309</v>
      </c>
      <c r="K113" s="168" t="s">
        <v>26</v>
      </c>
      <c r="L113" s="176"/>
    </row>
    <row r="114" spans="1:12" s="69" customFormat="1" ht="20.25" x14ac:dyDescent="0.25">
      <c r="A114" s="291"/>
      <c r="B114" s="263"/>
      <c r="C114" s="186"/>
      <c r="D114" s="245"/>
      <c r="E114" s="84" t="s">
        <v>12</v>
      </c>
      <c r="F114" s="125"/>
      <c r="G114" s="125"/>
      <c r="H114" s="125"/>
      <c r="I114" s="67"/>
      <c r="J114" s="68"/>
      <c r="K114" s="168"/>
      <c r="L114" s="177"/>
    </row>
    <row r="115" spans="1:12" s="69" customFormat="1" ht="42" customHeight="1" x14ac:dyDescent="0.25">
      <c r="A115" s="291"/>
      <c r="B115" s="263"/>
      <c r="C115" s="186"/>
      <c r="D115" s="245"/>
      <c r="E115" s="66" t="s">
        <v>13</v>
      </c>
      <c r="F115" s="125">
        <f>F120+F124+F128+F132+F136+F140+F144</f>
        <v>100579535.978</v>
      </c>
      <c r="G115" s="147">
        <f t="shared" ref="G115:H115" si="31">G120+G124+G128+G132+G136+G140+G144</f>
        <v>8658375.4780000001</v>
      </c>
      <c r="H115" s="147">
        <f t="shared" si="31"/>
        <v>1763799.2899999998</v>
      </c>
      <c r="I115" s="67">
        <f>G115/F115*100</f>
        <v>8.608486203290763</v>
      </c>
      <c r="J115" s="68">
        <f>H115/G115*100</f>
        <v>20.371018726106577</v>
      </c>
      <c r="K115" s="168"/>
      <c r="L115" s="177"/>
    </row>
    <row r="116" spans="1:12" s="69" customFormat="1" ht="40.5" x14ac:dyDescent="0.25">
      <c r="A116" s="291"/>
      <c r="B116" s="263"/>
      <c r="C116" s="186"/>
      <c r="D116" s="245"/>
      <c r="E116" s="66" t="s">
        <v>23</v>
      </c>
      <c r="F116" s="147">
        <f>F121+F125+F129+F133+F137+F141+F145</f>
        <v>5255296.9499999993</v>
      </c>
      <c r="G116" s="147">
        <f t="shared" ref="G116:H116" si="32">G121+G125+G129+G133+G137+G141+G145</f>
        <v>444094.92000000004</v>
      </c>
      <c r="H116" s="147">
        <f t="shared" si="32"/>
        <v>82163.681000000011</v>
      </c>
      <c r="I116" s="67">
        <f>G116/F116*100</f>
        <v>8.4504248613391884</v>
      </c>
      <c r="J116" s="68">
        <f>H116/G116*100</f>
        <v>18.501378263908087</v>
      </c>
      <c r="K116" s="168"/>
      <c r="L116" s="177"/>
    </row>
    <row r="117" spans="1:12" ht="20.25" x14ac:dyDescent="0.25">
      <c r="A117" s="104"/>
      <c r="B117" s="122" t="s">
        <v>12</v>
      </c>
      <c r="C117" s="4"/>
      <c r="D117" s="50"/>
      <c r="E117" s="3"/>
      <c r="F117" s="34"/>
      <c r="G117" s="34"/>
      <c r="H117" s="34"/>
      <c r="I117" s="35"/>
      <c r="J117" s="36"/>
      <c r="K117" s="33"/>
      <c r="L117" s="37"/>
    </row>
    <row r="118" spans="1:12" ht="24" customHeight="1" x14ac:dyDescent="0.25">
      <c r="A118" s="283" t="s">
        <v>73</v>
      </c>
      <c r="B118" s="171"/>
      <c r="C118" s="179" t="s">
        <v>331</v>
      </c>
      <c r="D118" s="172" t="s">
        <v>330</v>
      </c>
      <c r="E118" s="127" t="s">
        <v>11</v>
      </c>
      <c r="F118" s="5">
        <f>F120+F121</f>
        <v>104116541.39999999</v>
      </c>
      <c r="G118" s="5">
        <f>G120+G121</f>
        <v>8692876.0089999996</v>
      </c>
      <c r="H118" s="5">
        <f>H120+H121</f>
        <v>1437374.7579999999</v>
      </c>
      <c r="I118" s="31">
        <f>G118/F118*100</f>
        <v>8.3491786147633231</v>
      </c>
      <c r="J118" s="29">
        <f>H118/G118*100</f>
        <v>16.535088692302089</v>
      </c>
      <c r="K118" s="173"/>
      <c r="L118" s="174"/>
    </row>
    <row r="119" spans="1:12" ht="22.5" customHeight="1" x14ac:dyDescent="0.25">
      <c r="A119" s="283"/>
      <c r="B119" s="171"/>
      <c r="C119" s="179"/>
      <c r="D119" s="172"/>
      <c r="E119" s="127" t="s">
        <v>12</v>
      </c>
      <c r="F119" s="5"/>
      <c r="G119" s="5"/>
      <c r="H119" s="5"/>
      <c r="I119" s="31"/>
      <c r="J119" s="29"/>
      <c r="K119" s="173"/>
      <c r="L119" s="174"/>
    </row>
    <row r="120" spans="1:12" ht="40.5" x14ac:dyDescent="0.25">
      <c r="A120" s="283"/>
      <c r="B120" s="171"/>
      <c r="C120" s="179"/>
      <c r="D120" s="172"/>
      <c r="E120" s="127" t="s">
        <v>22</v>
      </c>
      <c r="F120" s="5">
        <v>98910714.299999997</v>
      </c>
      <c r="G120" s="5">
        <v>8259542.6090000002</v>
      </c>
      <c r="H120" s="5">
        <v>1365722.696</v>
      </c>
      <c r="I120" s="31">
        <f>G120/F120*100</f>
        <v>8.350503448947391</v>
      </c>
      <c r="J120" s="29">
        <f t="shared" ref="J120:J121" si="33">H120/G120*100</f>
        <v>16.53508869258501</v>
      </c>
      <c r="K120" s="173"/>
      <c r="L120" s="174"/>
    </row>
    <row r="121" spans="1:12" ht="40.5" x14ac:dyDescent="0.25">
      <c r="A121" s="283"/>
      <c r="B121" s="171"/>
      <c r="C121" s="179"/>
      <c r="D121" s="172"/>
      <c r="E121" s="127" t="s">
        <v>23</v>
      </c>
      <c r="F121" s="5">
        <v>5205827.0999999996</v>
      </c>
      <c r="G121" s="5">
        <v>433333.4</v>
      </c>
      <c r="H121" s="5">
        <v>71652.062000000005</v>
      </c>
      <c r="I121" s="31">
        <f>G121/F121*100</f>
        <v>8.324006765418698</v>
      </c>
      <c r="J121" s="29">
        <f t="shared" si="33"/>
        <v>16.535088686909432</v>
      </c>
      <c r="K121" s="173"/>
      <c r="L121" s="174"/>
    </row>
    <row r="122" spans="1:12" ht="28.5" customHeight="1" x14ac:dyDescent="0.25">
      <c r="A122" s="283" t="s">
        <v>178</v>
      </c>
      <c r="B122" s="171"/>
      <c r="C122" s="179" t="s">
        <v>332</v>
      </c>
      <c r="D122" s="172" t="s">
        <v>333</v>
      </c>
      <c r="E122" s="127" t="s">
        <v>11</v>
      </c>
      <c r="F122" s="5">
        <f>F124+F125</f>
        <v>22.678000000000001</v>
      </c>
      <c r="G122" s="5">
        <f>G124+G125</f>
        <v>22.678000000000001</v>
      </c>
      <c r="H122" s="5">
        <f>H124+H125</f>
        <v>22.678000000000001</v>
      </c>
      <c r="I122" s="31">
        <f>G122/F122*100</f>
        <v>100</v>
      </c>
      <c r="J122" s="29">
        <f>H122/G122*100</f>
        <v>100</v>
      </c>
      <c r="K122" s="173"/>
      <c r="L122" s="211"/>
    </row>
    <row r="123" spans="1:12" ht="24.75" customHeight="1" x14ac:dyDescent="0.25">
      <c r="A123" s="283"/>
      <c r="B123" s="171"/>
      <c r="C123" s="179"/>
      <c r="D123" s="172"/>
      <c r="E123" s="127" t="s">
        <v>12</v>
      </c>
      <c r="F123" s="5"/>
      <c r="G123" s="5"/>
      <c r="H123" s="5"/>
      <c r="I123" s="31"/>
      <c r="J123" s="29"/>
      <c r="K123" s="173"/>
      <c r="L123" s="211"/>
    </row>
    <row r="124" spans="1:12" ht="39" customHeight="1" x14ac:dyDescent="0.25">
      <c r="A124" s="283"/>
      <c r="B124" s="171"/>
      <c r="C124" s="179"/>
      <c r="D124" s="172"/>
      <c r="E124" s="127" t="s">
        <v>13</v>
      </c>
      <c r="F124" s="5">
        <v>22.678000000000001</v>
      </c>
      <c r="G124" s="5">
        <v>22.678000000000001</v>
      </c>
      <c r="H124" s="5">
        <v>22.678000000000001</v>
      </c>
      <c r="I124" s="31">
        <f t="shared" ref="I124:J124" si="34">G124/F124*100</f>
        <v>100</v>
      </c>
      <c r="J124" s="29">
        <f t="shared" si="34"/>
        <v>100</v>
      </c>
      <c r="K124" s="173"/>
      <c r="L124" s="211"/>
    </row>
    <row r="125" spans="1:12" ht="201" customHeight="1" x14ac:dyDescent="0.25">
      <c r="A125" s="283"/>
      <c r="B125" s="171"/>
      <c r="C125" s="179"/>
      <c r="D125" s="172"/>
      <c r="E125" s="127" t="s">
        <v>23</v>
      </c>
      <c r="F125" s="5">
        <v>0</v>
      </c>
      <c r="G125" s="5">
        <v>0</v>
      </c>
      <c r="H125" s="5">
        <v>0</v>
      </c>
      <c r="I125" s="31">
        <v>0</v>
      </c>
      <c r="J125" s="31">
        <v>0</v>
      </c>
      <c r="K125" s="173"/>
      <c r="L125" s="211"/>
    </row>
    <row r="126" spans="1:12" ht="28.5" customHeight="1" x14ac:dyDescent="0.25">
      <c r="A126" s="224" t="s">
        <v>179</v>
      </c>
      <c r="B126" s="271"/>
      <c r="C126" s="248" t="s">
        <v>334</v>
      </c>
      <c r="D126" s="172" t="s">
        <v>335</v>
      </c>
      <c r="E126" s="127" t="s">
        <v>11</v>
      </c>
      <c r="F126" s="5">
        <f>F128+F129</f>
        <v>712177.9</v>
      </c>
      <c r="G126" s="5">
        <f t="shared" ref="G126:H126" si="35">G128+G129</f>
        <v>183953</v>
      </c>
      <c r="H126" s="5">
        <f t="shared" si="35"/>
        <v>183546.06599999999</v>
      </c>
      <c r="I126" s="29">
        <f t="shared" ref="I126" si="36">G126/F126*100</f>
        <v>25.829641722945912</v>
      </c>
      <c r="J126" s="29">
        <f>H126/G126*100</f>
        <v>99.778783711056633</v>
      </c>
      <c r="K126" s="254"/>
      <c r="L126" s="208"/>
    </row>
    <row r="127" spans="1:12" ht="24.75" customHeight="1" x14ac:dyDescent="0.25">
      <c r="A127" s="225"/>
      <c r="B127" s="272"/>
      <c r="C127" s="249"/>
      <c r="D127" s="172"/>
      <c r="E127" s="127" t="s">
        <v>12</v>
      </c>
      <c r="F127" s="5"/>
      <c r="G127" s="5"/>
      <c r="H127" s="5"/>
      <c r="I127" s="31"/>
      <c r="J127" s="29"/>
      <c r="K127" s="255"/>
      <c r="L127" s="209"/>
    </row>
    <row r="128" spans="1:12" ht="39" customHeight="1" x14ac:dyDescent="0.25">
      <c r="A128" s="225"/>
      <c r="B128" s="272"/>
      <c r="C128" s="249"/>
      <c r="D128" s="172"/>
      <c r="E128" s="127" t="s">
        <v>22</v>
      </c>
      <c r="F128" s="5">
        <v>712177.9</v>
      </c>
      <c r="G128" s="5">
        <v>183953</v>
      </c>
      <c r="H128" s="5">
        <v>183546.06599999999</v>
      </c>
      <c r="I128" s="29">
        <f t="shared" ref="I128" si="37">G128/F128*100</f>
        <v>25.829641722945912</v>
      </c>
      <c r="J128" s="29">
        <f>H128/G128*100</f>
        <v>99.778783711056633</v>
      </c>
      <c r="K128" s="255"/>
      <c r="L128" s="209"/>
    </row>
    <row r="129" spans="1:12" ht="45" customHeight="1" x14ac:dyDescent="0.25">
      <c r="A129" s="226"/>
      <c r="B129" s="273"/>
      <c r="C129" s="249"/>
      <c r="D129" s="172"/>
      <c r="E129" s="127" t="s">
        <v>23</v>
      </c>
      <c r="F129" s="5">
        <v>0</v>
      </c>
      <c r="G129" s="5">
        <v>0</v>
      </c>
      <c r="H129" s="5">
        <v>0</v>
      </c>
      <c r="I129" s="31">
        <v>0</v>
      </c>
      <c r="J129" s="29">
        <v>0</v>
      </c>
      <c r="K129" s="256"/>
      <c r="L129" s="210"/>
    </row>
    <row r="130" spans="1:12" ht="28.5" customHeight="1" x14ac:dyDescent="0.25">
      <c r="A130" s="224" t="s">
        <v>205</v>
      </c>
      <c r="B130" s="271"/>
      <c r="C130" s="249"/>
      <c r="D130" s="213" t="s">
        <v>336</v>
      </c>
      <c r="E130" s="127" t="s">
        <v>11</v>
      </c>
      <c r="F130" s="5">
        <f>F132+F133</f>
        <v>118.3</v>
      </c>
      <c r="G130" s="5">
        <f t="shared" ref="G130" si="38">G132+G133</f>
        <v>19.635999999999999</v>
      </c>
      <c r="H130" s="5">
        <f>H132+H133</f>
        <v>19.635999999999999</v>
      </c>
      <c r="I130" s="31">
        <f>G130/F130*100</f>
        <v>16.598478444632288</v>
      </c>
      <c r="J130" s="29">
        <f>H130/G130*100</f>
        <v>100</v>
      </c>
      <c r="K130" s="254"/>
      <c r="L130" s="208"/>
    </row>
    <row r="131" spans="1:12" ht="24.75" customHeight="1" x14ac:dyDescent="0.25">
      <c r="A131" s="225"/>
      <c r="B131" s="272"/>
      <c r="C131" s="249"/>
      <c r="D131" s="214"/>
      <c r="E131" s="127" t="s">
        <v>12</v>
      </c>
      <c r="F131" s="5"/>
      <c r="G131" s="5"/>
      <c r="H131" s="5"/>
      <c r="I131" s="31"/>
      <c r="J131" s="29"/>
      <c r="K131" s="255"/>
      <c r="L131" s="209"/>
    </row>
    <row r="132" spans="1:12" ht="39" customHeight="1" x14ac:dyDescent="0.25">
      <c r="A132" s="225"/>
      <c r="B132" s="272"/>
      <c r="C132" s="249"/>
      <c r="D132" s="214"/>
      <c r="E132" s="127" t="s">
        <v>22</v>
      </c>
      <c r="F132" s="5">
        <v>118.3</v>
      </c>
      <c r="G132" s="5">
        <v>19.635999999999999</v>
      </c>
      <c r="H132" s="5">
        <v>19.635999999999999</v>
      </c>
      <c r="I132" s="31">
        <f t="shared" ref="I132:J134" si="39">G132/F132*100</f>
        <v>16.598478444632288</v>
      </c>
      <c r="J132" s="29">
        <f t="shared" si="39"/>
        <v>100</v>
      </c>
      <c r="K132" s="255"/>
      <c r="L132" s="209"/>
    </row>
    <row r="133" spans="1:12" ht="48.75" customHeight="1" x14ac:dyDescent="0.25">
      <c r="A133" s="226"/>
      <c r="B133" s="273"/>
      <c r="C133" s="249"/>
      <c r="D133" s="215"/>
      <c r="E133" s="127" t="s">
        <v>23</v>
      </c>
      <c r="F133" s="5">
        <v>0</v>
      </c>
      <c r="G133" s="5">
        <v>0</v>
      </c>
      <c r="H133" s="5">
        <v>0</v>
      </c>
      <c r="I133" s="31">
        <v>0</v>
      </c>
      <c r="J133" s="31">
        <v>0</v>
      </c>
      <c r="K133" s="256"/>
      <c r="L133" s="210"/>
    </row>
    <row r="134" spans="1:12" ht="31.5" customHeight="1" x14ac:dyDescent="0.25">
      <c r="A134" s="283" t="s">
        <v>242</v>
      </c>
      <c r="B134" s="171"/>
      <c r="C134" s="249"/>
      <c r="D134" s="213" t="s">
        <v>151</v>
      </c>
      <c r="E134" s="146" t="s">
        <v>11</v>
      </c>
      <c r="F134" s="5">
        <f>F136+F137</f>
        <v>15477.3</v>
      </c>
      <c r="G134" s="5">
        <f>G136+G137</f>
        <v>14192.071</v>
      </c>
      <c r="H134" s="5">
        <f>H136+H137</f>
        <v>14156.852000000001</v>
      </c>
      <c r="I134" s="31">
        <f t="shared" si="39"/>
        <v>91.696038714762921</v>
      </c>
      <c r="J134" s="29">
        <f t="shared" si="39"/>
        <v>99.751840305759458</v>
      </c>
      <c r="K134" s="173"/>
      <c r="L134" s="232"/>
    </row>
    <row r="135" spans="1:12" ht="21" customHeight="1" x14ac:dyDescent="0.25">
      <c r="A135" s="283"/>
      <c r="B135" s="171"/>
      <c r="C135" s="249"/>
      <c r="D135" s="214"/>
      <c r="E135" s="146" t="s">
        <v>12</v>
      </c>
      <c r="F135" s="5"/>
      <c r="G135" s="5"/>
      <c r="H135" s="5"/>
      <c r="I135" s="31"/>
      <c r="J135" s="29"/>
      <c r="K135" s="173"/>
      <c r="L135" s="174"/>
    </row>
    <row r="136" spans="1:12" ht="39" customHeight="1" x14ac:dyDescent="0.25">
      <c r="A136" s="283"/>
      <c r="B136" s="171"/>
      <c r="C136" s="249"/>
      <c r="D136" s="214"/>
      <c r="E136" s="146" t="s">
        <v>13</v>
      </c>
      <c r="F136" s="5">
        <v>15477.3</v>
      </c>
      <c r="G136" s="5">
        <v>14192.071</v>
      </c>
      <c r="H136" s="5">
        <v>14156.852000000001</v>
      </c>
      <c r="I136" s="31">
        <f t="shared" ref="I136:J141" si="40">G136/F136*100</f>
        <v>91.696038714762921</v>
      </c>
      <c r="J136" s="29">
        <f t="shared" si="40"/>
        <v>99.751840305759458</v>
      </c>
      <c r="K136" s="173"/>
      <c r="L136" s="174"/>
    </row>
    <row r="137" spans="1:12" ht="43.5" customHeight="1" x14ac:dyDescent="0.25">
      <c r="A137" s="283"/>
      <c r="B137" s="171"/>
      <c r="C137" s="250"/>
      <c r="D137" s="215"/>
      <c r="E137" s="146" t="s">
        <v>23</v>
      </c>
      <c r="F137" s="5">
        <v>0</v>
      </c>
      <c r="G137" s="5">
        <v>0</v>
      </c>
      <c r="H137" s="5">
        <v>0</v>
      </c>
      <c r="I137" s="31">
        <v>0</v>
      </c>
      <c r="J137" s="29">
        <v>0</v>
      </c>
      <c r="K137" s="173"/>
      <c r="L137" s="174"/>
    </row>
    <row r="138" spans="1:12" ht="18.75" customHeight="1" x14ac:dyDescent="0.25">
      <c r="A138" s="283" t="s">
        <v>243</v>
      </c>
      <c r="B138" s="171"/>
      <c r="C138" s="179" t="s">
        <v>337</v>
      </c>
      <c r="D138" s="213" t="s">
        <v>338</v>
      </c>
      <c r="E138" s="62" t="s">
        <v>11</v>
      </c>
      <c r="F138" s="5">
        <f>F140+F141</f>
        <v>935089.95</v>
      </c>
      <c r="G138" s="5">
        <f>G140+G141</f>
        <v>194595.364</v>
      </c>
      <c r="H138" s="5">
        <f>H140+H141</f>
        <v>194031.34100000001</v>
      </c>
      <c r="I138" s="31">
        <f t="shared" si="40"/>
        <v>20.810336374591557</v>
      </c>
      <c r="J138" s="29">
        <f t="shared" si="40"/>
        <v>99.710155993233229</v>
      </c>
      <c r="K138" s="173"/>
      <c r="L138" s="174"/>
    </row>
    <row r="139" spans="1:12" ht="18.75" customHeight="1" x14ac:dyDescent="0.25">
      <c r="A139" s="283"/>
      <c r="B139" s="171"/>
      <c r="C139" s="179"/>
      <c r="D139" s="214"/>
      <c r="E139" s="62" t="s">
        <v>12</v>
      </c>
      <c r="F139" s="5"/>
      <c r="G139" s="5"/>
      <c r="H139" s="5"/>
      <c r="I139" s="31"/>
      <c r="J139" s="29"/>
      <c r="K139" s="173"/>
      <c r="L139" s="174"/>
    </row>
    <row r="140" spans="1:12" ht="40.5" x14ac:dyDescent="0.25">
      <c r="A140" s="283"/>
      <c r="B140" s="171"/>
      <c r="C140" s="179"/>
      <c r="D140" s="214"/>
      <c r="E140" s="62" t="s">
        <v>13</v>
      </c>
      <c r="F140" s="5">
        <v>886174.2</v>
      </c>
      <c r="G140" s="5">
        <v>184001.97399999999</v>
      </c>
      <c r="H140" s="5">
        <v>183687.85200000001</v>
      </c>
      <c r="I140" s="31">
        <f t="shared" si="40"/>
        <v>20.763634734570246</v>
      </c>
      <c r="J140" s="29">
        <f t="shared" si="40"/>
        <v>99.829283353231872</v>
      </c>
      <c r="K140" s="173"/>
      <c r="L140" s="174"/>
    </row>
    <row r="141" spans="1:12" ht="44.25" customHeight="1" x14ac:dyDescent="0.25">
      <c r="A141" s="283"/>
      <c r="B141" s="171"/>
      <c r="C141" s="179"/>
      <c r="D141" s="215"/>
      <c r="E141" s="62" t="s">
        <v>23</v>
      </c>
      <c r="F141" s="5">
        <v>48915.75</v>
      </c>
      <c r="G141" s="5">
        <v>10593.39</v>
      </c>
      <c r="H141" s="5">
        <v>10343.489</v>
      </c>
      <c r="I141" s="31">
        <f t="shared" si="40"/>
        <v>21.656399012587968</v>
      </c>
      <c r="J141" s="29">
        <f t="shared" si="40"/>
        <v>97.64097234218697</v>
      </c>
      <c r="K141" s="173"/>
      <c r="L141" s="174"/>
    </row>
    <row r="142" spans="1:12" ht="24" customHeight="1" x14ac:dyDescent="0.25">
      <c r="A142" s="283" t="s">
        <v>244</v>
      </c>
      <c r="B142" s="171"/>
      <c r="C142" s="179" t="s">
        <v>79</v>
      </c>
      <c r="D142" s="213" t="s">
        <v>339</v>
      </c>
      <c r="E142" s="62" t="s">
        <v>11</v>
      </c>
      <c r="F142" s="5">
        <f>F144+F145</f>
        <v>55405.4</v>
      </c>
      <c r="G142" s="5">
        <f>G144+G145</f>
        <v>16811.64</v>
      </c>
      <c r="H142" s="5">
        <f>H144+H145</f>
        <v>16811.64</v>
      </c>
      <c r="I142" s="31">
        <f>G142/F142*100</f>
        <v>30.342962960289064</v>
      </c>
      <c r="J142" s="29">
        <f>H142/G142*100</f>
        <v>100</v>
      </c>
      <c r="K142" s="173"/>
      <c r="L142" s="174"/>
    </row>
    <row r="143" spans="1:12" ht="20.25" customHeight="1" x14ac:dyDescent="0.25">
      <c r="A143" s="283"/>
      <c r="B143" s="171"/>
      <c r="C143" s="179"/>
      <c r="D143" s="214"/>
      <c r="E143" s="62" t="s">
        <v>12</v>
      </c>
      <c r="F143" s="5"/>
      <c r="G143" s="5"/>
      <c r="H143" s="5"/>
      <c r="I143" s="31"/>
      <c r="J143" s="29"/>
      <c r="K143" s="173"/>
      <c r="L143" s="174"/>
    </row>
    <row r="144" spans="1:12" ht="40.5" x14ac:dyDescent="0.25">
      <c r="A144" s="283"/>
      <c r="B144" s="171"/>
      <c r="C144" s="179"/>
      <c r="D144" s="214"/>
      <c r="E144" s="62" t="s">
        <v>13</v>
      </c>
      <c r="F144" s="5">
        <v>54851.3</v>
      </c>
      <c r="G144" s="5">
        <v>16643.509999999998</v>
      </c>
      <c r="H144" s="5">
        <v>16643.509999999998</v>
      </c>
      <c r="I144" s="31">
        <f>G144/F144*100</f>
        <v>30.3429636125306</v>
      </c>
      <c r="J144" s="31">
        <f>H144/G144*100</f>
        <v>100</v>
      </c>
      <c r="K144" s="173"/>
      <c r="L144" s="174"/>
    </row>
    <row r="145" spans="1:12" ht="40.5" x14ac:dyDescent="0.25">
      <c r="A145" s="283"/>
      <c r="B145" s="171"/>
      <c r="C145" s="179"/>
      <c r="D145" s="215"/>
      <c r="E145" s="62" t="s">
        <v>23</v>
      </c>
      <c r="F145" s="5">
        <v>554.1</v>
      </c>
      <c r="G145" s="5">
        <v>168.13</v>
      </c>
      <c r="H145" s="5">
        <v>168.13</v>
      </c>
      <c r="I145" s="31">
        <f>G145/F145*100</f>
        <v>30.342898393791735</v>
      </c>
      <c r="J145" s="31">
        <f>H145/G145*100</f>
        <v>100</v>
      </c>
      <c r="K145" s="173"/>
      <c r="L145" s="174"/>
    </row>
    <row r="146" spans="1:12" s="69" customFormat="1" ht="20.25" x14ac:dyDescent="0.25">
      <c r="A146" s="291" t="s">
        <v>29</v>
      </c>
      <c r="B146" s="175" t="s">
        <v>31</v>
      </c>
      <c r="C146" s="186"/>
      <c r="D146" s="245"/>
      <c r="E146" s="66" t="s">
        <v>11</v>
      </c>
      <c r="F146" s="79">
        <f>F148+F149</f>
        <v>2172984.7999999998</v>
      </c>
      <c r="G146" s="79">
        <f>G148+G149</f>
        <v>168972.40000000002</v>
      </c>
      <c r="H146" s="79">
        <f>H148+H149</f>
        <v>168972.40000000002</v>
      </c>
      <c r="I146" s="80">
        <f t="shared" ref="I146" si="41">G146/F146*100</f>
        <v>7.7760507114453832</v>
      </c>
      <c r="J146" s="80">
        <v>0</v>
      </c>
      <c r="K146" s="240" t="s">
        <v>245</v>
      </c>
      <c r="L146" s="241" t="s">
        <v>32</v>
      </c>
    </row>
    <row r="147" spans="1:12" s="69" customFormat="1" ht="20.25" x14ac:dyDescent="0.25">
      <c r="A147" s="291"/>
      <c r="B147" s="175"/>
      <c r="C147" s="186"/>
      <c r="D147" s="245"/>
      <c r="E147" s="66" t="s">
        <v>12</v>
      </c>
      <c r="F147" s="79"/>
      <c r="G147" s="79"/>
      <c r="H147" s="79"/>
      <c r="I147" s="80"/>
      <c r="J147" s="80"/>
      <c r="K147" s="240"/>
      <c r="L147" s="241"/>
    </row>
    <row r="148" spans="1:12" s="69" customFormat="1" ht="40.5" x14ac:dyDescent="0.25">
      <c r="A148" s="291"/>
      <c r="B148" s="175"/>
      <c r="C148" s="186"/>
      <c r="D148" s="245"/>
      <c r="E148" s="66" t="s">
        <v>13</v>
      </c>
      <c r="F148" s="79">
        <f>F153+F157+F161+F165+F169+F177+F173</f>
        <v>2064335.5999999999</v>
      </c>
      <c r="G148" s="79">
        <f t="shared" ref="G148:H148" si="42">G153+G157+G161+G165+G169+G177+G173</f>
        <v>160523.70000000001</v>
      </c>
      <c r="H148" s="79">
        <f t="shared" si="42"/>
        <v>160523.70000000001</v>
      </c>
      <c r="I148" s="80">
        <f>G148/F148*100</f>
        <v>7.77604668543235</v>
      </c>
      <c r="J148" s="80">
        <v>0</v>
      </c>
      <c r="K148" s="240"/>
      <c r="L148" s="241"/>
    </row>
    <row r="149" spans="1:12" s="69" customFormat="1" ht="40.5" x14ac:dyDescent="0.25">
      <c r="A149" s="291"/>
      <c r="B149" s="175"/>
      <c r="C149" s="186"/>
      <c r="D149" s="245"/>
      <c r="E149" s="66" t="s">
        <v>14</v>
      </c>
      <c r="F149" s="79">
        <f>F154+F158+F162+F166+F170+F178+F174</f>
        <v>108649.20000000001</v>
      </c>
      <c r="G149" s="79">
        <f t="shared" ref="G149:H149" si="43">G154+G158+G162+G166+G170+G178+G174</f>
        <v>8448.7000000000007</v>
      </c>
      <c r="H149" s="79">
        <f t="shared" si="43"/>
        <v>8448.7000000000007</v>
      </c>
      <c r="I149" s="80">
        <f>G149/F149*100</f>
        <v>7.7761272057226369</v>
      </c>
      <c r="J149" s="80">
        <v>0</v>
      </c>
      <c r="K149" s="240"/>
      <c r="L149" s="241"/>
    </row>
    <row r="150" spans="1:12" ht="20.25" x14ac:dyDescent="0.25">
      <c r="A150" s="105"/>
      <c r="B150" s="47" t="s">
        <v>12</v>
      </c>
      <c r="C150" s="43"/>
      <c r="D150" s="44"/>
      <c r="E150" s="62"/>
      <c r="F150" s="6"/>
      <c r="G150" s="6"/>
      <c r="H150" s="6"/>
      <c r="I150" s="30"/>
      <c r="J150" s="27"/>
      <c r="K150" s="57"/>
      <c r="L150" s="62"/>
    </row>
    <row r="151" spans="1:12" ht="24.75" customHeight="1" x14ac:dyDescent="0.25">
      <c r="A151" s="283" t="s">
        <v>173</v>
      </c>
      <c r="B151" s="199"/>
      <c r="C151" s="182"/>
      <c r="D151" s="172" t="s">
        <v>221</v>
      </c>
      <c r="E151" s="129" t="s">
        <v>11</v>
      </c>
      <c r="F151" s="6">
        <f>F153+F154</f>
        <v>263810.7</v>
      </c>
      <c r="G151" s="6">
        <f>G153+G154</f>
        <v>0</v>
      </c>
      <c r="H151" s="6">
        <f>H153+H154</f>
        <v>0</v>
      </c>
      <c r="I151" s="30">
        <f>G151/F151*100</f>
        <v>0</v>
      </c>
      <c r="J151" s="30">
        <v>0</v>
      </c>
      <c r="K151" s="223" t="s">
        <v>246</v>
      </c>
      <c r="L151" s="211"/>
    </row>
    <row r="152" spans="1:12" ht="22.5" customHeight="1" x14ac:dyDescent="0.25">
      <c r="A152" s="283"/>
      <c r="B152" s="199"/>
      <c r="C152" s="182"/>
      <c r="D152" s="172"/>
      <c r="E152" s="129" t="s">
        <v>12</v>
      </c>
      <c r="F152" s="6"/>
      <c r="G152" s="6"/>
      <c r="H152" s="6"/>
      <c r="I152" s="30"/>
      <c r="J152" s="30"/>
      <c r="K152" s="223"/>
      <c r="L152" s="211"/>
    </row>
    <row r="153" spans="1:12" ht="39" customHeight="1" x14ac:dyDescent="0.25">
      <c r="A153" s="283"/>
      <c r="B153" s="199"/>
      <c r="C153" s="182"/>
      <c r="D153" s="172"/>
      <c r="E153" s="129" t="s">
        <v>13</v>
      </c>
      <c r="F153" s="6">
        <v>250620.2</v>
      </c>
      <c r="G153" s="6">
        <v>0</v>
      </c>
      <c r="H153" s="6">
        <v>0</v>
      </c>
      <c r="I153" s="30">
        <f t="shared" ref="I153:I155" si="44">G153/F153*100</f>
        <v>0</v>
      </c>
      <c r="J153" s="30">
        <v>0</v>
      </c>
      <c r="K153" s="223"/>
      <c r="L153" s="211"/>
    </row>
    <row r="154" spans="1:12" ht="39" customHeight="1" x14ac:dyDescent="0.25">
      <c r="A154" s="283"/>
      <c r="B154" s="199"/>
      <c r="C154" s="182"/>
      <c r="D154" s="172"/>
      <c r="E154" s="129" t="s">
        <v>14</v>
      </c>
      <c r="F154" s="6">
        <v>13190.5</v>
      </c>
      <c r="G154" s="6">
        <v>0</v>
      </c>
      <c r="H154" s="6">
        <v>0</v>
      </c>
      <c r="I154" s="30">
        <f t="shared" si="44"/>
        <v>0</v>
      </c>
      <c r="J154" s="30">
        <v>0</v>
      </c>
      <c r="K154" s="223"/>
      <c r="L154" s="211"/>
    </row>
    <row r="155" spans="1:12" ht="24.75" customHeight="1" x14ac:dyDescent="0.25">
      <c r="A155" s="283" t="s">
        <v>174</v>
      </c>
      <c r="B155" s="199"/>
      <c r="C155" s="182"/>
      <c r="D155" s="172" t="s">
        <v>187</v>
      </c>
      <c r="E155" s="129" t="s">
        <v>11</v>
      </c>
      <c r="F155" s="6">
        <f>F157+F158</f>
        <v>124720.5</v>
      </c>
      <c r="G155" s="27">
        <f>G157+G158</f>
        <v>25000</v>
      </c>
      <c r="H155" s="27">
        <f>H157+H158</f>
        <v>25000</v>
      </c>
      <c r="I155" s="30">
        <f t="shared" si="44"/>
        <v>20.044820218007466</v>
      </c>
      <c r="J155" s="29">
        <f>H155/G155*100</f>
        <v>100</v>
      </c>
      <c r="K155" s="223" t="s">
        <v>247</v>
      </c>
      <c r="L155" s="211"/>
    </row>
    <row r="156" spans="1:12" ht="22.5" customHeight="1" x14ac:dyDescent="0.25">
      <c r="A156" s="283"/>
      <c r="B156" s="199"/>
      <c r="C156" s="182"/>
      <c r="D156" s="172"/>
      <c r="E156" s="129" t="s">
        <v>12</v>
      </c>
      <c r="F156" s="6"/>
      <c r="G156" s="27"/>
      <c r="H156" s="27"/>
      <c r="I156" s="30"/>
      <c r="J156" s="30"/>
      <c r="K156" s="223"/>
      <c r="L156" s="211"/>
    </row>
    <row r="157" spans="1:12" ht="39" customHeight="1" x14ac:dyDescent="0.25">
      <c r="A157" s="283"/>
      <c r="B157" s="199"/>
      <c r="C157" s="182"/>
      <c r="D157" s="172"/>
      <c r="E157" s="129" t="s">
        <v>13</v>
      </c>
      <c r="F157" s="6">
        <v>118484.5</v>
      </c>
      <c r="G157" s="6">
        <v>23750</v>
      </c>
      <c r="H157" s="6">
        <v>23750</v>
      </c>
      <c r="I157" s="30">
        <f t="shared" ref="I157:I163" si="45">G157/F157*100</f>
        <v>20.044815988589225</v>
      </c>
      <c r="J157" s="29">
        <f>H157/G157*100</f>
        <v>100</v>
      </c>
      <c r="K157" s="223"/>
      <c r="L157" s="211"/>
    </row>
    <row r="158" spans="1:12" ht="39" customHeight="1" x14ac:dyDescent="0.25">
      <c r="A158" s="283"/>
      <c r="B158" s="199"/>
      <c r="C158" s="182"/>
      <c r="D158" s="172"/>
      <c r="E158" s="129" t="s">
        <v>14</v>
      </c>
      <c r="F158" s="6">
        <v>6236</v>
      </c>
      <c r="G158" s="6">
        <v>1250</v>
      </c>
      <c r="H158" s="6">
        <v>1250</v>
      </c>
      <c r="I158" s="30">
        <f t="shared" si="45"/>
        <v>20.044900577293138</v>
      </c>
      <c r="J158" s="29">
        <f>H158/G158*100</f>
        <v>100</v>
      </c>
      <c r="K158" s="223"/>
      <c r="L158" s="211"/>
    </row>
    <row r="159" spans="1:12" ht="24.75" customHeight="1" x14ac:dyDescent="0.25">
      <c r="A159" s="283" t="s">
        <v>175</v>
      </c>
      <c r="B159" s="199"/>
      <c r="C159" s="182"/>
      <c r="D159" s="172" t="s">
        <v>340</v>
      </c>
      <c r="E159" s="146" t="s">
        <v>11</v>
      </c>
      <c r="F159" s="6">
        <f>F161+F162</f>
        <v>211177.3</v>
      </c>
      <c r="G159" s="27">
        <f>G161+G162</f>
        <v>0</v>
      </c>
      <c r="H159" s="27">
        <f>H161+H162</f>
        <v>0</v>
      </c>
      <c r="I159" s="30">
        <f t="shared" si="45"/>
        <v>0</v>
      </c>
      <c r="J159" s="30">
        <v>0</v>
      </c>
      <c r="K159" s="223" t="s">
        <v>246</v>
      </c>
      <c r="L159" s="211"/>
    </row>
    <row r="160" spans="1:12" ht="22.5" customHeight="1" x14ac:dyDescent="0.25">
      <c r="A160" s="283"/>
      <c r="B160" s="199"/>
      <c r="C160" s="182"/>
      <c r="D160" s="172"/>
      <c r="E160" s="146" t="s">
        <v>12</v>
      </c>
      <c r="F160" s="6"/>
      <c r="G160" s="27"/>
      <c r="H160" s="27"/>
      <c r="I160" s="30"/>
      <c r="J160" s="30"/>
      <c r="K160" s="223"/>
      <c r="L160" s="211"/>
    </row>
    <row r="161" spans="1:12" ht="39" customHeight="1" x14ac:dyDescent="0.25">
      <c r="A161" s="283"/>
      <c r="B161" s="199"/>
      <c r="C161" s="182"/>
      <c r="D161" s="172"/>
      <c r="E161" s="146" t="s">
        <v>13</v>
      </c>
      <c r="F161" s="6">
        <v>200618.4</v>
      </c>
      <c r="G161" s="6">
        <v>0</v>
      </c>
      <c r="H161" s="6">
        <v>0</v>
      </c>
      <c r="I161" s="30">
        <f t="shared" ref="I161:I162" si="46">G161/F161*100</f>
        <v>0</v>
      </c>
      <c r="J161" s="30">
        <v>0</v>
      </c>
      <c r="K161" s="223"/>
      <c r="L161" s="211"/>
    </row>
    <row r="162" spans="1:12" ht="39" customHeight="1" x14ac:dyDescent="0.25">
      <c r="A162" s="283"/>
      <c r="B162" s="199"/>
      <c r="C162" s="182"/>
      <c r="D162" s="172"/>
      <c r="E162" s="146" t="s">
        <v>14</v>
      </c>
      <c r="F162" s="6">
        <v>10558.9</v>
      </c>
      <c r="G162" s="6">
        <v>0</v>
      </c>
      <c r="H162" s="6">
        <v>0</v>
      </c>
      <c r="I162" s="30">
        <f t="shared" si="46"/>
        <v>0</v>
      </c>
      <c r="J162" s="30">
        <v>0</v>
      </c>
      <c r="K162" s="223"/>
      <c r="L162" s="211"/>
    </row>
    <row r="163" spans="1:12" ht="24.75" customHeight="1" x14ac:dyDescent="0.25">
      <c r="A163" s="224" t="s">
        <v>342</v>
      </c>
      <c r="B163" s="227"/>
      <c r="C163" s="242"/>
      <c r="D163" s="213" t="s">
        <v>158</v>
      </c>
      <c r="E163" s="146" t="s">
        <v>11</v>
      </c>
      <c r="F163" s="6">
        <f>F165+F166</f>
        <v>396100</v>
      </c>
      <c r="G163" s="6">
        <f>G165+G166</f>
        <v>43921.299999999996</v>
      </c>
      <c r="H163" s="6">
        <f>H165+H166</f>
        <v>43921.299999999996</v>
      </c>
      <c r="I163" s="30">
        <f t="shared" si="45"/>
        <v>11.088437263317342</v>
      </c>
      <c r="J163" s="29">
        <f>H163/G163*100</f>
        <v>100</v>
      </c>
      <c r="K163" s="251" t="s">
        <v>49</v>
      </c>
      <c r="L163" s="208"/>
    </row>
    <row r="164" spans="1:12" ht="22.5" customHeight="1" x14ac:dyDescent="0.25">
      <c r="A164" s="225"/>
      <c r="B164" s="228"/>
      <c r="C164" s="243"/>
      <c r="D164" s="214"/>
      <c r="E164" s="146" t="s">
        <v>12</v>
      </c>
      <c r="F164" s="6"/>
      <c r="G164" s="27"/>
      <c r="H164" s="27"/>
      <c r="I164" s="30"/>
      <c r="J164" s="30"/>
      <c r="K164" s="252"/>
      <c r="L164" s="209"/>
    </row>
    <row r="165" spans="1:12" ht="39" customHeight="1" x14ac:dyDescent="0.25">
      <c r="A165" s="225"/>
      <c r="B165" s="228"/>
      <c r="C165" s="243"/>
      <c r="D165" s="214"/>
      <c r="E165" s="146" t="s">
        <v>13</v>
      </c>
      <c r="F165" s="6">
        <v>376295</v>
      </c>
      <c r="G165" s="6">
        <v>41725.199999999997</v>
      </c>
      <c r="H165" s="6">
        <v>41725.199999999997</v>
      </c>
      <c r="I165" s="30">
        <f t="shared" ref="I165:I167" si="47">G165/F165*100</f>
        <v>11.0884279621042</v>
      </c>
      <c r="J165" s="29">
        <f>H165/G165*100</f>
        <v>100</v>
      </c>
      <c r="K165" s="252"/>
      <c r="L165" s="209"/>
    </row>
    <row r="166" spans="1:12" ht="39" customHeight="1" x14ac:dyDescent="0.25">
      <c r="A166" s="226"/>
      <c r="B166" s="229"/>
      <c r="C166" s="244"/>
      <c r="D166" s="215"/>
      <c r="E166" s="146" t="s">
        <v>14</v>
      </c>
      <c r="F166" s="6">
        <v>19805</v>
      </c>
      <c r="G166" s="6">
        <v>2196.1</v>
      </c>
      <c r="H166" s="6">
        <v>2196.1</v>
      </c>
      <c r="I166" s="30">
        <f t="shared" si="47"/>
        <v>11.088613986367077</v>
      </c>
      <c r="J166" s="29">
        <f>H166/G166*100</f>
        <v>100</v>
      </c>
      <c r="K166" s="253"/>
      <c r="L166" s="210"/>
    </row>
    <row r="167" spans="1:12" ht="24" customHeight="1" x14ac:dyDescent="0.25">
      <c r="A167" s="283" t="s">
        <v>176</v>
      </c>
      <c r="B167" s="199"/>
      <c r="C167" s="182"/>
      <c r="D167" s="172" t="s">
        <v>222</v>
      </c>
      <c r="E167" s="129" t="s">
        <v>11</v>
      </c>
      <c r="F167" s="6">
        <f>F169+F170</f>
        <v>209103</v>
      </c>
      <c r="G167" s="6">
        <f>G169+G170</f>
        <v>0</v>
      </c>
      <c r="H167" s="6">
        <f>H169+H170</f>
        <v>0</v>
      </c>
      <c r="I167" s="30">
        <f t="shared" si="47"/>
        <v>0</v>
      </c>
      <c r="J167" s="30">
        <v>0</v>
      </c>
      <c r="K167" s="223" t="s">
        <v>380</v>
      </c>
      <c r="L167" s="258"/>
    </row>
    <row r="168" spans="1:12" ht="24.75" customHeight="1" x14ac:dyDescent="0.25">
      <c r="A168" s="283"/>
      <c r="B168" s="199"/>
      <c r="C168" s="182"/>
      <c r="D168" s="172"/>
      <c r="E168" s="129" t="s">
        <v>12</v>
      </c>
      <c r="F168" s="6"/>
      <c r="G168" s="6"/>
      <c r="H168" s="6"/>
      <c r="I168" s="30"/>
      <c r="J168" s="30"/>
      <c r="K168" s="223"/>
      <c r="L168" s="211"/>
    </row>
    <row r="169" spans="1:12" ht="53.25" customHeight="1" x14ac:dyDescent="0.25">
      <c r="A169" s="283"/>
      <c r="B169" s="199"/>
      <c r="C169" s="182"/>
      <c r="D169" s="172"/>
      <c r="E169" s="129" t="s">
        <v>13</v>
      </c>
      <c r="F169" s="6">
        <v>198647.8</v>
      </c>
      <c r="G169" s="6">
        <v>0</v>
      </c>
      <c r="H169" s="6">
        <v>0</v>
      </c>
      <c r="I169" s="30">
        <f t="shared" ref="I169:I174" si="48">G169/F169*100</f>
        <v>0</v>
      </c>
      <c r="J169" s="30">
        <v>0</v>
      </c>
      <c r="K169" s="223"/>
      <c r="L169" s="211"/>
    </row>
    <row r="170" spans="1:12" ht="69" customHeight="1" x14ac:dyDescent="0.25">
      <c r="A170" s="283"/>
      <c r="B170" s="199"/>
      <c r="C170" s="182"/>
      <c r="D170" s="172"/>
      <c r="E170" s="129" t="s">
        <v>14</v>
      </c>
      <c r="F170" s="6">
        <v>10455.200000000001</v>
      </c>
      <c r="G170" s="6">
        <v>0</v>
      </c>
      <c r="H170" s="6">
        <v>0</v>
      </c>
      <c r="I170" s="30">
        <f t="shared" si="48"/>
        <v>0</v>
      </c>
      <c r="J170" s="30">
        <v>0</v>
      </c>
      <c r="K170" s="223"/>
      <c r="L170" s="211"/>
    </row>
    <row r="171" spans="1:12" ht="24" customHeight="1" x14ac:dyDescent="0.25">
      <c r="A171" s="283" t="s">
        <v>177</v>
      </c>
      <c r="B171" s="199"/>
      <c r="C171" s="182"/>
      <c r="D171" s="172" t="s">
        <v>341</v>
      </c>
      <c r="E171" s="129" t="s">
        <v>11</v>
      </c>
      <c r="F171" s="6">
        <f>F173+F174</f>
        <v>764886.5</v>
      </c>
      <c r="G171" s="6">
        <f>G173+G174</f>
        <v>0</v>
      </c>
      <c r="H171" s="6">
        <f>H173+H174</f>
        <v>0</v>
      </c>
      <c r="I171" s="30">
        <f t="shared" si="48"/>
        <v>0</v>
      </c>
      <c r="J171" s="30">
        <v>0</v>
      </c>
      <c r="K171" s="251" t="s">
        <v>381</v>
      </c>
      <c r="L171" s="211"/>
    </row>
    <row r="172" spans="1:12" ht="24.75" customHeight="1" x14ac:dyDescent="0.25">
      <c r="A172" s="283"/>
      <c r="B172" s="199"/>
      <c r="C172" s="182"/>
      <c r="D172" s="172"/>
      <c r="E172" s="129" t="s">
        <v>12</v>
      </c>
      <c r="F172" s="6"/>
      <c r="G172" s="6"/>
      <c r="H172" s="6"/>
      <c r="I172" s="30"/>
      <c r="J172" s="27"/>
      <c r="K172" s="252"/>
      <c r="L172" s="211"/>
    </row>
    <row r="173" spans="1:12" ht="43.5" customHeight="1" x14ac:dyDescent="0.25">
      <c r="A173" s="283"/>
      <c r="B173" s="199"/>
      <c r="C173" s="182"/>
      <c r="D173" s="172"/>
      <c r="E173" s="129" t="s">
        <v>13</v>
      </c>
      <c r="F173" s="6">
        <v>726642.2</v>
      </c>
      <c r="G173" s="6">
        <v>0</v>
      </c>
      <c r="H173" s="6">
        <v>0</v>
      </c>
      <c r="I173" s="30">
        <f t="shared" si="48"/>
        <v>0</v>
      </c>
      <c r="J173" s="30">
        <v>0</v>
      </c>
      <c r="K173" s="252"/>
      <c r="L173" s="211"/>
    </row>
    <row r="174" spans="1:12" ht="45.75" customHeight="1" x14ac:dyDescent="0.25">
      <c r="A174" s="283"/>
      <c r="B174" s="199"/>
      <c r="C174" s="182"/>
      <c r="D174" s="172"/>
      <c r="E174" s="129" t="s">
        <v>14</v>
      </c>
      <c r="F174" s="6">
        <v>38244.300000000003</v>
      </c>
      <c r="G174" s="6">
        <v>0</v>
      </c>
      <c r="H174" s="6">
        <v>0</v>
      </c>
      <c r="I174" s="30">
        <f t="shared" si="48"/>
        <v>0</v>
      </c>
      <c r="J174" s="30">
        <v>0</v>
      </c>
      <c r="K174" s="253"/>
      <c r="L174" s="211"/>
    </row>
    <row r="175" spans="1:12" ht="24" customHeight="1" x14ac:dyDescent="0.25">
      <c r="A175" s="283" t="s">
        <v>343</v>
      </c>
      <c r="B175" s="199"/>
      <c r="C175" s="182"/>
      <c r="D175" s="172" t="s">
        <v>344</v>
      </c>
      <c r="E175" s="146" t="s">
        <v>11</v>
      </c>
      <c r="F175" s="6">
        <f>F177+F178</f>
        <v>203186.8</v>
      </c>
      <c r="G175" s="6">
        <f>G177+G178</f>
        <v>100051.1</v>
      </c>
      <c r="H175" s="6">
        <f>H177+H178</f>
        <v>100051.1</v>
      </c>
      <c r="I175" s="30">
        <f t="shared" ref="I175" si="49">G175/F175*100</f>
        <v>49.240944785783334</v>
      </c>
      <c r="J175" s="29">
        <f>H175/G175*100</f>
        <v>100</v>
      </c>
      <c r="K175" s="251" t="s">
        <v>49</v>
      </c>
      <c r="L175" s="211"/>
    </row>
    <row r="176" spans="1:12" ht="24.75" customHeight="1" x14ac:dyDescent="0.25">
      <c r="A176" s="283"/>
      <c r="B176" s="199"/>
      <c r="C176" s="182"/>
      <c r="D176" s="172"/>
      <c r="E176" s="146" t="s">
        <v>12</v>
      </c>
      <c r="F176" s="6"/>
      <c r="G176" s="6"/>
      <c r="H176" s="6"/>
      <c r="I176" s="30"/>
      <c r="J176" s="27"/>
      <c r="K176" s="252"/>
      <c r="L176" s="211"/>
    </row>
    <row r="177" spans="1:12" ht="43.5" customHeight="1" x14ac:dyDescent="0.25">
      <c r="A177" s="283"/>
      <c r="B177" s="199"/>
      <c r="C177" s="182"/>
      <c r="D177" s="172"/>
      <c r="E177" s="146" t="s">
        <v>13</v>
      </c>
      <c r="F177" s="6">
        <v>193027.5</v>
      </c>
      <c r="G177" s="6">
        <v>95048.5</v>
      </c>
      <c r="H177" s="6">
        <v>95048.5</v>
      </c>
      <c r="I177" s="30">
        <f t="shared" ref="I177:I178" si="50">G177/F177*100</f>
        <v>49.240911269119685</v>
      </c>
      <c r="J177" s="29">
        <f>H177/G177*100</f>
        <v>100</v>
      </c>
      <c r="K177" s="252"/>
      <c r="L177" s="211"/>
    </row>
    <row r="178" spans="1:12" ht="45.75" customHeight="1" x14ac:dyDescent="0.25">
      <c r="A178" s="283"/>
      <c r="B178" s="199"/>
      <c r="C178" s="182"/>
      <c r="D178" s="172"/>
      <c r="E178" s="146" t="s">
        <v>14</v>
      </c>
      <c r="F178" s="6">
        <v>10159.299999999999</v>
      </c>
      <c r="G178" s="6">
        <v>5002.6000000000004</v>
      </c>
      <c r="H178" s="6">
        <v>5002.6000000000004</v>
      </c>
      <c r="I178" s="30">
        <f t="shared" si="50"/>
        <v>49.241581605031847</v>
      </c>
      <c r="J178" s="29">
        <f>H178/G178*100</f>
        <v>100</v>
      </c>
      <c r="K178" s="253"/>
      <c r="L178" s="211"/>
    </row>
    <row r="179" spans="1:12" s="85" customFormat="1" ht="20.25" x14ac:dyDescent="0.25">
      <c r="A179" s="168" t="s">
        <v>34</v>
      </c>
      <c r="B179" s="263" t="s">
        <v>113</v>
      </c>
      <c r="C179" s="186"/>
      <c r="D179" s="245"/>
      <c r="E179" s="78" t="s">
        <v>11</v>
      </c>
      <c r="F179" s="79">
        <f>F181+F182</f>
        <v>5931376.2699999996</v>
      </c>
      <c r="G179" s="79">
        <f t="shared" ref="G179" si="51">G181+G182</f>
        <v>1145687.1700000004</v>
      </c>
      <c r="H179" s="79">
        <f>H181+H182</f>
        <v>1101661.2699999998</v>
      </c>
      <c r="I179" s="80">
        <f t="shared" ref="I179:J179" si="52">G179/F179*100</f>
        <v>19.315705459367198</v>
      </c>
      <c r="J179" s="80">
        <f t="shared" si="52"/>
        <v>96.157249452308989</v>
      </c>
      <c r="K179" s="331" t="s">
        <v>378</v>
      </c>
      <c r="L179" s="270"/>
    </row>
    <row r="180" spans="1:12" s="85" customFormat="1" ht="20.25" x14ac:dyDescent="0.25">
      <c r="A180" s="168"/>
      <c r="B180" s="263"/>
      <c r="C180" s="186"/>
      <c r="D180" s="245"/>
      <c r="E180" s="78" t="s">
        <v>18</v>
      </c>
      <c r="F180" s="79"/>
      <c r="G180" s="79"/>
      <c r="H180" s="79"/>
      <c r="I180" s="80"/>
      <c r="J180" s="80"/>
      <c r="K180" s="331"/>
      <c r="L180" s="270"/>
    </row>
    <row r="181" spans="1:12" s="85" customFormat="1" ht="40.5" x14ac:dyDescent="0.25">
      <c r="A181" s="168"/>
      <c r="B181" s="263"/>
      <c r="C181" s="186"/>
      <c r="D181" s="245"/>
      <c r="E181" s="78" t="s">
        <v>13</v>
      </c>
      <c r="F181" s="79">
        <f>F186+F198+F210+F218+F226</f>
        <v>5761183.8999999994</v>
      </c>
      <c r="G181" s="79">
        <f t="shared" ref="G181:H181" si="53">G186+G198+G210+G218+G226</f>
        <v>1115486.5800000003</v>
      </c>
      <c r="H181" s="79">
        <f t="shared" si="53"/>
        <v>1072207.1199999999</v>
      </c>
      <c r="I181" s="80">
        <f>G181/F181*100</f>
        <v>19.362106805859824</v>
      </c>
      <c r="J181" s="80">
        <f>H181/G181*100</f>
        <v>96.12012723631328</v>
      </c>
      <c r="K181" s="331"/>
      <c r="L181" s="270"/>
    </row>
    <row r="182" spans="1:12" s="85" customFormat="1" ht="40.5" x14ac:dyDescent="0.25">
      <c r="A182" s="168"/>
      <c r="B182" s="263"/>
      <c r="C182" s="186"/>
      <c r="D182" s="245"/>
      <c r="E182" s="78" t="s">
        <v>14</v>
      </c>
      <c r="F182" s="79">
        <f>F187+F199+F211+F219+F227</f>
        <v>170192.37000000002</v>
      </c>
      <c r="G182" s="79">
        <f t="shared" ref="G182:H182" si="54">G187+G199+G211+G219+G227</f>
        <v>30200.59</v>
      </c>
      <c r="H182" s="79">
        <f t="shared" si="54"/>
        <v>29454.15</v>
      </c>
      <c r="I182" s="80">
        <f>G182/F182*100</f>
        <v>17.744972938563578</v>
      </c>
      <c r="J182" s="80">
        <f>H182/G182*100</f>
        <v>97.528392657229546</v>
      </c>
      <c r="K182" s="331"/>
      <c r="L182" s="270"/>
    </row>
    <row r="183" spans="1:12" s="11" customFormat="1" ht="21" customHeight="1" x14ac:dyDescent="0.3">
      <c r="A183" s="100"/>
      <c r="B183" s="47" t="s">
        <v>12</v>
      </c>
      <c r="C183" s="43"/>
      <c r="D183" s="24"/>
      <c r="E183" s="42"/>
      <c r="F183" s="7"/>
      <c r="G183" s="7"/>
      <c r="H183" s="7"/>
      <c r="I183" s="95"/>
      <c r="J183" s="96"/>
      <c r="K183" s="64"/>
      <c r="L183" s="65"/>
    </row>
    <row r="184" spans="1:12" s="17" customFormat="1" ht="20.25" customHeight="1" x14ac:dyDescent="0.25">
      <c r="A184" s="264" t="s">
        <v>35</v>
      </c>
      <c r="B184" s="264"/>
      <c r="C184" s="179" t="s">
        <v>164</v>
      </c>
      <c r="D184" s="179"/>
      <c r="E184" s="120" t="s">
        <v>11</v>
      </c>
      <c r="F184" s="109">
        <f>F186+F187</f>
        <v>159831.12</v>
      </c>
      <c r="G184" s="109">
        <f>G186+G187</f>
        <v>3424.6099999999997</v>
      </c>
      <c r="H184" s="109">
        <f>H186+H187</f>
        <v>0</v>
      </c>
      <c r="I184" s="110">
        <f>G184/F184*100</f>
        <v>2.142642809485412</v>
      </c>
      <c r="J184" s="110">
        <v>0</v>
      </c>
      <c r="K184" s="237" t="s">
        <v>28</v>
      </c>
      <c r="L184" s="236"/>
    </row>
    <row r="185" spans="1:12" s="17" customFormat="1" ht="20.25" customHeight="1" x14ac:dyDescent="0.25">
      <c r="A185" s="264"/>
      <c r="B185" s="264"/>
      <c r="C185" s="179"/>
      <c r="D185" s="179"/>
      <c r="E185" s="120" t="s">
        <v>18</v>
      </c>
      <c r="F185" s="109"/>
      <c r="G185" s="109"/>
      <c r="H185" s="109"/>
      <c r="I185" s="110"/>
      <c r="J185" s="111"/>
      <c r="K185" s="237"/>
      <c r="L185" s="236"/>
    </row>
    <row r="186" spans="1:12" s="17" customFormat="1" ht="40.5" x14ac:dyDescent="0.25">
      <c r="A186" s="264"/>
      <c r="B186" s="264"/>
      <c r="C186" s="179"/>
      <c r="D186" s="179"/>
      <c r="E186" s="120" t="s">
        <v>13</v>
      </c>
      <c r="F186" s="109">
        <f>F190+F194</f>
        <v>158232.79999999999</v>
      </c>
      <c r="G186" s="109">
        <f t="shared" ref="F186:H187" si="55">G190+G194</f>
        <v>3390.3599999999997</v>
      </c>
      <c r="H186" s="109">
        <f t="shared" si="55"/>
        <v>0</v>
      </c>
      <c r="I186" s="110">
        <f t="shared" ref="I186:I188" si="56">G186/F186*100</f>
        <v>2.1426404639240411</v>
      </c>
      <c r="J186" s="110">
        <v>0</v>
      </c>
      <c r="K186" s="237"/>
      <c r="L186" s="236"/>
    </row>
    <row r="187" spans="1:12" s="17" customFormat="1" ht="43.5" customHeight="1" x14ac:dyDescent="0.25">
      <c r="A187" s="264"/>
      <c r="B187" s="264"/>
      <c r="C187" s="179"/>
      <c r="D187" s="179"/>
      <c r="E187" s="120" t="s">
        <v>14</v>
      </c>
      <c r="F187" s="109">
        <f t="shared" si="55"/>
        <v>1598.3200000000002</v>
      </c>
      <c r="G187" s="109">
        <f t="shared" si="55"/>
        <v>34.25</v>
      </c>
      <c r="H187" s="109">
        <f t="shared" si="55"/>
        <v>0</v>
      </c>
      <c r="I187" s="110">
        <f t="shared" si="56"/>
        <v>2.1428750187697081</v>
      </c>
      <c r="J187" s="110">
        <v>0</v>
      </c>
      <c r="K187" s="237"/>
      <c r="L187" s="236"/>
    </row>
    <row r="188" spans="1:12" s="11" customFormat="1" ht="20.25" customHeight="1" x14ac:dyDescent="0.25">
      <c r="A188" s="170" t="s">
        <v>91</v>
      </c>
      <c r="B188" s="171"/>
      <c r="C188" s="182"/>
      <c r="D188" s="172" t="s">
        <v>165</v>
      </c>
      <c r="E188" s="119" t="s">
        <v>11</v>
      </c>
      <c r="F188" s="6">
        <f>F190+F191</f>
        <v>20687.260000000002</v>
      </c>
      <c r="G188" s="6">
        <f>G190+G191</f>
        <v>2236.6099999999997</v>
      </c>
      <c r="H188" s="6">
        <f>H190+H191</f>
        <v>0</v>
      </c>
      <c r="I188" s="30">
        <f t="shared" si="56"/>
        <v>10.811533281836258</v>
      </c>
      <c r="J188" s="30">
        <v>0</v>
      </c>
      <c r="K188" s="187"/>
      <c r="L188" s="259"/>
    </row>
    <row r="189" spans="1:12" s="11" customFormat="1" ht="20.25" x14ac:dyDescent="0.25">
      <c r="A189" s="170"/>
      <c r="B189" s="171"/>
      <c r="C189" s="182"/>
      <c r="D189" s="172"/>
      <c r="E189" s="119" t="s">
        <v>18</v>
      </c>
      <c r="F189" s="6"/>
      <c r="G189" s="6"/>
      <c r="H189" s="6"/>
      <c r="I189" s="30"/>
      <c r="J189" s="38"/>
      <c r="K189" s="187"/>
      <c r="L189" s="259"/>
    </row>
    <row r="190" spans="1:12" s="11" customFormat="1" ht="40.5" x14ac:dyDescent="0.25">
      <c r="A190" s="170"/>
      <c r="B190" s="171"/>
      <c r="C190" s="182"/>
      <c r="D190" s="172"/>
      <c r="E190" s="119" t="s">
        <v>13</v>
      </c>
      <c r="F190" s="6">
        <v>20480.400000000001</v>
      </c>
      <c r="G190" s="6">
        <v>2214.2399999999998</v>
      </c>
      <c r="H190" s="6">
        <v>0</v>
      </c>
      <c r="I190" s="30">
        <f t="shared" ref="I190:I192" si="57">G190/F190*100</f>
        <v>10.811507587742424</v>
      </c>
      <c r="J190" s="30">
        <v>0</v>
      </c>
      <c r="K190" s="187"/>
      <c r="L190" s="259"/>
    </row>
    <row r="191" spans="1:12" s="11" customFormat="1" ht="44.25" customHeight="1" x14ac:dyDescent="0.25">
      <c r="A191" s="170"/>
      <c r="B191" s="171"/>
      <c r="C191" s="182"/>
      <c r="D191" s="172"/>
      <c r="E191" s="119" t="s">
        <v>14</v>
      </c>
      <c r="F191" s="6">
        <v>206.86</v>
      </c>
      <c r="G191" s="6">
        <v>22.37</v>
      </c>
      <c r="H191" s="6">
        <v>0</v>
      </c>
      <c r="I191" s="30">
        <f t="shared" si="57"/>
        <v>10.814077153630475</v>
      </c>
      <c r="J191" s="30">
        <v>0</v>
      </c>
      <c r="K191" s="187"/>
      <c r="L191" s="259"/>
    </row>
    <row r="192" spans="1:12" s="11" customFormat="1" ht="20.25" customHeight="1" x14ac:dyDescent="0.25">
      <c r="A192" s="170" t="s">
        <v>92</v>
      </c>
      <c r="B192" s="171"/>
      <c r="C192" s="182"/>
      <c r="D192" s="172" t="s">
        <v>166</v>
      </c>
      <c r="E192" s="119" t="s">
        <v>11</v>
      </c>
      <c r="F192" s="6">
        <f>F194+F195</f>
        <v>139143.85999999999</v>
      </c>
      <c r="G192" s="6">
        <f>G194+G195</f>
        <v>1188</v>
      </c>
      <c r="H192" s="6">
        <f>H194+H195</f>
        <v>0</v>
      </c>
      <c r="I192" s="30">
        <f t="shared" si="57"/>
        <v>0.85379261434891918</v>
      </c>
      <c r="J192" s="30">
        <v>0</v>
      </c>
      <c r="K192" s="187"/>
      <c r="L192" s="259"/>
    </row>
    <row r="193" spans="1:16" s="11" customFormat="1" ht="20.25" x14ac:dyDescent="0.25">
      <c r="A193" s="170"/>
      <c r="B193" s="171"/>
      <c r="C193" s="182"/>
      <c r="D193" s="172"/>
      <c r="E193" s="119" t="s">
        <v>18</v>
      </c>
      <c r="F193" s="6"/>
      <c r="G193" s="6"/>
      <c r="H193" s="6"/>
      <c r="I193" s="30"/>
      <c r="J193" s="30"/>
      <c r="K193" s="187"/>
      <c r="L193" s="259"/>
    </row>
    <row r="194" spans="1:16" s="11" customFormat="1" ht="40.5" x14ac:dyDescent="0.25">
      <c r="A194" s="170"/>
      <c r="B194" s="171"/>
      <c r="C194" s="182"/>
      <c r="D194" s="172"/>
      <c r="E194" s="119" t="s">
        <v>13</v>
      </c>
      <c r="F194" s="6">
        <v>137752.4</v>
      </c>
      <c r="G194" s="6">
        <v>1176.1199999999999</v>
      </c>
      <c r="H194" s="6">
        <v>0</v>
      </c>
      <c r="I194" s="30">
        <f t="shared" ref="I194:I196" si="58">G194/F194*100</f>
        <v>0.85379274698662233</v>
      </c>
      <c r="J194" s="30">
        <v>0</v>
      </c>
      <c r="K194" s="187"/>
      <c r="L194" s="259"/>
    </row>
    <row r="195" spans="1:16" s="11" customFormat="1" ht="44.25" customHeight="1" x14ac:dyDescent="0.25">
      <c r="A195" s="170"/>
      <c r="B195" s="171"/>
      <c r="C195" s="182"/>
      <c r="D195" s="172"/>
      <c r="E195" s="119" t="s">
        <v>14</v>
      </c>
      <c r="F195" s="6">
        <v>1391.46</v>
      </c>
      <c r="G195" s="6">
        <v>11.88</v>
      </c>
      <c r="H195" s="6">
        <v>0</v>
      </c>
      <c r="I195" s="30">
        <f t="shared" si="58"/>
        <v>0.85377948342029231</v>
      </c>
      <c r="J195" s="30">
        <v>0</v>
      </c>
      <c r="K195" s="187"/>
      <c r="L195" s="259"/>
    </row>
    <row r="196" spans="1:16" s="17" customFormat="1" ht="20.25" customHeight="1" x14ac:dyDescent="0.25">
      <c r="A196" s="264" t="s">
        <v>36</v>
      </c>
      <c r="B196" s="264"/>
      <c r="C196" s="179" t="s">
        <v>167</v>
      </c>
      <c r="D196" s="179"/>
      <c r="E196" s="120" t="s">
        <v>11</v>
      </c>
      <c r="F196" s="109">
        <f>F198+F199</f>
        <v>144176.76</v>
      </c>
      <c r="G196" s="109">
        <f>G198+G199</f>
        <v>4572.0600000000004</v>
      </c>
      <c r="H196" s="109">
        <f>H198+H199</f>
        <v>0</v>
      </c>
      <c r="I196" s="110">
        <f t="shared" si="58"/>
        <v>3.1711490811695309</v>
      </c>
      <c r="J196" s="110">
        <v>0</v>
      </c>
      <c r="K196" s="237" t="s">
        <v>28</v>
      </c>
      <c r="L196" s="236"/>
    </row>
    <row r="197" spans="1:16" s="17" customFormat="1" ht="20.25" x14ac:dyDescent="0.25">
      <c r="A197" s="264"/>
      <c r="B197" s="264"/>
      <c r="C197" s="179"/>
      <c r="D197" s="179"/>
      <c r="E197" s="120" t="s">
        <v>18</v>
      </c>
      <c r="F197" s="109"/>
      <c r="G197" s="109"/>
      <c r="H197" s="109"/>
      <c r="I197" s="110"/>
      <c r="J197" s="112"/>
      <c r="K197" s="237"/>
      <c r="L197" s="236"/>
    </row>
    <row r="198" spans="1:16" s="17" customFormat="1" ht="40.5" x14ac:dyDescent="0.25">
      <c r="A198" s="264"/>
      <c r="B198" s="264"/>
      <c r="C198" s="179"/>
      <c r="D198" s="179"/>
      <c r="E198" s="120" t="s">
        <v>13</v>
      </c>
      <c r="F198" s="109">
        <f>F202+F206</f>
        <v>142735</v>
      </c>
      <c r="G198" s="109">
        <f t="shared" ref="G198:H198" si="59">G202+G206</f>
        <v>4526.34</v>
      </c>
      <c r="H198" s="109">
        <f t="shared" si="59"/>
        <v>0</v>
      </c>
      <c r="I198" s="110">
        <f>G198/F198*100</f>
        <v>3.1711493326794411</v>
      </c>
      <c r="J198" s="110">
        <v>0</v>
      </c>
      <c r="K198" s="237"/>
      <c r="L198" s="236"/>
    </row>
    <row r="199" spans="1:16" s="17" customFormat="1" ht="43.5" customHeight="1" x14ac:dyDescent="0.25">
      <c r="A199" s="264"/>
      <c r="B199" s="264"/>
      <c r="C199" s="179"/>
      <c r="D199" s="179"/>
      <c r="E199" s="120" t="s">
        <v>14</v>
      </c>
      <c r="F199" s="109">
        <f>F203+F207</f>
        <v>1441.76</v>
      </c>
      <c r="G199" s="109">
        <f t="shared" ref="G199:H199" si="60">G203+G207</f>
        <v>45.72</v>
      </c>
      <c r="H199" s="109">
        <f t="shared" si="60"/>
        <v>0</v>
      </c>
      <c r="I199" s="110">
        <f>G199/F199*100</f>
        <v>3.1711241815558759</v>
      </c>
      <c r="J199" s="110">
        <v>0</v>
      </c>
      <c r="K199" s="237"/>
      <c r="L199" s="236"/>
    </row>
    <row r="200" spans="1:16" s="11" customFormat="1" ht="20.25" customHeight="1" x14ac:dyDescent="0.25">
      <c r="A200" s="327" t="s">
        <v>168</v>
      </c>
      <c r="B200" s="171"/>
      <c r="C200" s="182"/>
      <c r="D200" s="213" t="s">
        <v>214</v>
      </c>
      <c r="E200" s="119" t="s">
        <v>11</v>
      </c>
      <c r="F200" s="6">
        <f>F202+F203</f>
        <v>101829.78</v>
      </c>
      <c r="G200" s="6">
        <f>G202+G203</f>
        <v>1366.1000000000001</v>
      </c>
      <c r="H200" s="6">
        <f>H202+H203</f>
        <v>0</v>
      </c>
      <c r="I200" s="30">
        <f>G200/F200*100</f>
        <v>1.3415525399347814</v>
      </c>
      <c r="J200" s="30">
        <v>0</v>
      </c>
      <c r="K200" s="187"/>
      <c r="L200" s="188"/>
    </row>
    <row r="201" spans="1:16" s="11" customFormat="1" ht="20.25" x14ac:dyDescent="0.25">
      <c r="A201" s="170"/>
      <c r="B201" s="171"/>
      <c r="C201" s="182"/>
      <c r="D201" s="214"/>
      <c r="E201" s="119" t="s">
        <v>18</v>
      </c>
      <c r="F201" s="6"/>
      <c r="G201" s="6"/>
      <c r="H201" s="6"/>
      <c r="I201" s="30"/>
      <c r="J201" s="38"/>
      <c r="K201" s="187"/>
      <c r="L201" s="188"/>
    </row>
    <row r="202" spans="1:16" s="11" customFormat="1" ht="40.5" x14ac:dyDescent="0.25">
      <c r="A202" s="170"/>
      <c r="B202" s="171"/>
      <c r="C202" s="182"/>
      <c r="D202" s="214"/>
      <c r="E202" s="119" t="s">
        <v>13</v>
      </c>
      <c r="F202" s="6">
        <v>100811.5</v>
      </c>
      <c r="G202" s="6">
        <v>1352.44</v>
      </c>
      <c r="H202" s="6">
        <v>0</v>
      </c>
      <c r="I202" s="30">
        <f>G202/F202*100</f>
        <v>1.3415532950109861</v>
      </c>
      <c r="J202" s="30">
        <v>0</v>
      </c>
      <c r="K202" s="187"/>
      <c r="L202" s="188"/>
    </row>
    <row r="203" spans="1:16" s="11" customFormat="1" ht="42" customHeight="1" x14ac:dyDescent="0.25">
      <c r="A203" s="170"/>
      <c r="B203" s="171"/>
      <c r="C203" s="182"/>
      <c r="D203" s="215"/>
      <c r="E203" s="119" t="s">
        <v>14</v>
      </c>
      <c r="F203" s="6">
        <v>1018.28</v>
      </c>
      <c r="G203" s="6">
        <v>13.66</v>
      </c>
      <c r="H203" s="6">
        <v>0</v>
      </c>
      <c r="I203" s="30">
        <f>G203/F203*100</f>
        <v>1.3414777860706291</v>
      </c>
      <c r="J203" s="30">
        <v>0</v>
      </c>
      <c r="K203" s="187"/>
      <c r="L203" s="188"/>
      <c r="M203" s="139"/>
      <c r="N203" s="139"/>
      <c r="O203" s="139"/>
      <c r="P203" s="139"/>
    </row>
    <row r="204" spans="1:16" s="11" customFormat="1" ht="20.25" customHeight="1" x14ac:dyDescent="0.25">
      <c r="A204" s="170" t="s">
        <v>169</v>
      </c>
      <c r="B204" s="171"/>
      <c r="C204" s="182"/>
      <c r="D204" s="213" t="s">
        <v>345</v>
      </c>
      <c r="E204" s="119" t="s">
        <v>11</v>
      </c>
      <c r="F204" s="6">
        <f>F206+F207</f>
        <v>42346.98</v>
      </c>
      <c r="G204" s="6">
        <f>G206+G207</f>
        <v>3205.96</v>
      </c>
      <c r="H204" s="6">
        <f>H206+H207</f>
        <v>0</v>
      </c>
      <c r="I204" s="30">
        <f>G204/F204*100</f>
        <v>7.5706933528671927</v>
      </c>
      <c r="J204" s="30">
        <v>0</v>
      </c>
      <c r="K204" s="187"/>
      <c r="L204" s="188"/>
    </row>
    <row r="205" spans="1:16" s="11" customFormat="1" ht="20.25" x14ac:dyDescent="0.25">
      <c r="A205" s="170"/>
      <c r="B205" s="171"/>
      <c r="C205" s="182"/>
      <c r="D205" s="214"/>
      <c r="E205" s="119" t="s">
        <v>18</v>
      </c>
      <c r="F205" s="6"/>
      <c r="G205" s="6"/>
      <c r="H205" s="6"/>
      <c r="I205" s="30"/>
      <c r="J205" s="38"/>
      <c r="K205" s="187"/>
      <c r="L205" s="188"/>
    </row>
    <row r="206" spans="1:16" s="11" customFormat="1" ht="40.5" x14ac:dyDescent="0.25">
      <c r="A206" s="170"/>
      <c r="B206" s="171"/>
      <c r="C206" s="182"/>
      <c r="D206" s="214"/>
      <c r="E206" s="119" t="s">
        <v>13</v>
      </c>
      <c r="F206" s="6">
        <v>41923.5</v>
      </c>
      <c r="G206" s="6">
        <v>3173.9</v>
      </c>
      <c r="H206" s="6">
        <v>0</v>
      </c>
      <c r="I206" s="30">
        <f>G206/F206*100</f>
        <v>7.5706942407003233</v>
      </c>
      <c r="J206" s="30">
        <v>0</v>
      </c>
      <c r="K206" s="187"/>
      <c r="L206" s="188"/>
    </row>
    <row r="207" spans="1:16" s="11" customFormat="1" ht="52.5" customHeight="1" x14ac:dyDescent="0.25">
      <c r="A207" s="170"/>
      <c r="B207" s="171"/>
      <c r="C207" s="182"/>
      <c r="D207" s="215"/>
      <c r="E207" s="119" t="s">
        <v>14</v>
      </c>
      <c r="F207" s="6">
        <v>423.48</v>
      </c>
      <c r="G207" s="6">
        <v>32.06</v>
      </c>
      <c r="H207" s="6">
        <v>0</v>
      </c>
      <c r="I207" s="38">
        <f>G207/F207*100</f>
        <v>7.5706054595258339</v>
      </c>
      <c r="J207" s="30">
        <v>0</v>
      </c>
      <c r="K207" s="187"/>
      <c r="L207" s="188"/>
    </row>
    <row r="208" spans="1:16" s="17" customFormat="1" ht="39.75" customHeight="1" x14ac:dyDescent="0.25">
      <c r="A208" s="302" t="s">
        <v>37</v>
      </c>
      <c r="B208" s="264"/>
      <c r="C208" s="179" t="s">
        <v>170</v>
      </c>
      <c r="D208" s="260"/>
      <c r="E208" s="120" t="s">
        <v>11</v>
      </c>
      <c r="F208" s="109">
        <f>F210+F211</f>
        <v>49444.95</v>
      </c>
      <c r="G208" s="109">
        <f>G210+G211</f>
        <v>0</v>
      </c>
      <c r="H208" s="109">
        <f>H210+H211</f>
        <v>0</v>
      </c>
      <c r="I208" s="110">
        <f t="shared" ref="I208" si="61">G208/F208*100</f>
        <v>0</v>
      </c>
      <c r="J208" s="30">
        <v>0</v>
      </c>
      <c r="K208" s="237" t="s">
        <v>28</v>
      </c>
      <c r="L208" s="236"/>
    </row>
    <row r="209" spans="1:12" s="17" customFormat="1" ht="27" customHeight="1" x14ac:dyDescent="0.25">
      <c r="A209" s="302"/>
      <c r="B209" s="264"/>
      <c r="C209" s="179"/>
      <c r="D209" s="261"/>
      <c r="E209" s="120" t="s">
        <v>18</v>
      </c>
      <c r="F209" s="109"/>
      <c r="G209" s="109"/>
      <c r="H209" s="109"/>
      <c r="I209" s="110"/>
      <c r="J209" s="112"/>
      <c r="K209" s="237"/>
      <c r="L209" s="236"/>
    </row>
    <row r="210" spans="1:12" s="17" customFormat="1" ht="40.5" x14ac:dyDescent="0.25">
      <c r="A210" s="302"/>
      <c r="B210" s="264"/>
      <c r="C210" s="179"/>
      <c r="D210" s="261"/>
      <c r="E210" s="120" t="s">
        <v>13</v>
      </c>
      <c r="F210" s="109">
        <f>F214</f>
        <v>48950.5</v>
      </c>
      <c r="G210" s="109">
        <f>G214</f>
        <v>0</v>
      </c>
      <c r="H210" s="109">
        <f t="shared" ref="H210" si="62">H214</f>
        <v>0</v>
      </c>
      <c r="I210" s="110">
        <f>G210/F210*100</f>
        <v>0</v>
      </c>
      <c r="J210" s="30">
        <v>0</v>
      </c>
      <c r="K210" s="237"/>
      <c r="L210" s="236"/>
    </row>
    <row r="211" spans="1:12" s="17" customFormat="1" ht="39" customHeight="1" x14ac:dyDescent="0.25">
      <c r="A211" s="302"/>
      <c r="B211" s="264"/>
      <c r="C211" s="179"/>
      <c r="D211" s="262"/>
      <c r="E211" s="120" t="s">
        <v>14</v>
      </c>
      <c r="F211" s="109">
        <f>F215</f>
        <v>494.45</v>
      </c>
      <c r="G211" s="109">
        <f t="shared" ref="G211" si="63">G215</f>
        <v>0</v>
      </c>
      <c r="H211" s="109">
        <f>H215</f>
        <v>0</v>
      </c>
      <c r="I211" s="112">
        <f>G211/F211*100</f>
        <v>0</v>
      </c>
      <c r="J211" s="30">
        <v>0</v>
      </c>
      <c r="K211" s="237"/>
      <c r="L211" s="236"/>
    </row>
    <row r="212" spans="1:12" s="11" customFormat="1" ht="20.25" customHeight="1" x14ac:dyDescent="0.25">
      <c r="A212" s="327" t="s">
        <v>93</v>
      </c>
      <c r="B212" s="171"/>
      <c r="C212" s="182"/>
      <c r="D212" s="213" t="s">
        <v>346</v>
      </c>
      <c r="E212" s="119" t="s">
        <v>11</v>
      </c>
      <c r="F212" s="6">
        <f>F214+F215</f>
        <v>49444.95</v>
      </c>
      <c r="G212" s="6">
        <f>G214+G215</f>
        <v>0</v>
      </c>
      <c r="H212" s="6">
        <f>H214+H215</f>
        <v>0</v>
      </c>
      <c r="I212" s="30">
        <f>G212/F212*100</f>
        <v>0</v>
      </c>
      <c r="J212" s="30">
        <v>0</v>
      </c>
      <c r="K212" s="187"/>
      <c r="L212" s="188"/>
    </row>
    <row r="213" spans="1:12" s="11" customFormat="1" ht="20.25" x14ac:dyDescent="0.25">
      <c r="A213" s="170"/>
      <c r="B213" s="171"/>
      <c r="C213" s="182"/>
      <c r="D213" s="214"/>
      <c r="E213" s="119" t="s">
        <v>18</v>
      </c>
      <c r="F213" s="6"/>
      <c r="G213" s="6"/>
      <c r="H213" s="6"/>
      <c r="I213" s="30"/>
      <c r="J213" s="38"/>
      <c r="K213" s="187"/>
      <c r="L213" s="188"/>
    </row>
    <row r="214" spans="1:12" s="11" customFormat="1" ht="40.5" x14ac:dyDescent="0.25">
      <c r="A214" s="170"/>
      <c r="B214" s="171"/>
      <c r="C214" s="182"/>
      <c r="D214" s="214"/>
      <c r="E214" s="119" t="s">
        <v>13</v>
      </c>
      <c r="F214" s="6">
        <v>48950.5</v>
      </c>
      <c r="G214" s="6">
        <v>0</v>
      </c>
      <c r="H214" s="6">
        <v>0</v>
      </c>
      <c r="I214" s="30">
        <f>G214/F214*100</f>
        <v>0</v>
      </c>
      <c r="J214" s="30">
        <v>0</v>
      </c>
      <c r="K214" s="187"/>
      <c r="L214" s="188"/>
    </row>
    <row r="215" spans="1:12" s="11" customFormat="1" ht="45.75" customHeight="1" x14ac:dyDescent="0.25">
      <c r="A215" s="170"/>
      <c r="B215" s="171"/>
      <c r="C215" s="182"/>
      <c r="D215" s="215"/>
      <c r="E215" s="119" t="s">
        <v>14</v>
      </c>
      <c r="F215" s="6">
        <v>494.45</v>
      </c>
      <c r="G215" s="6">
        <v>0</v>
      </c>
      <c r="H215" s="6">
        <v>0</v>
      </c>
      <c r="I215" s="38">
        <f>G215/F215*100</f>
        <v>0</v>
      </c>
      <c r="J215" s="30">
        <v>0</v>
      </c>
      <c r="K215" s="187"/>
      <c r="L215" s="188"/>
    </row>
    <row r="216" spans="1:12" s="17" customFormat="1" ht="20.25" customHeight="1" x14ac:dyDescent="0.25">
      <c r="A216" s="302" t="s">
        <v>38</v>
      </c>
      <c r="B216" s="264"/>
      <c r="C216" s="179" t="s">
        <v>215</v>
      </c>
      <c r="D216" s="260"/>
      <c r="E216" s="120" t="s">
        <v>11</v>
      </c>
      <c r="F216" s="109">
        <f>F218+F219</f>
        <v>94572.62999999999</v>
      </c>
      <c r="G216" s="109">
        <f>G218+G219</f>
        <v>23637.289999999997</v>
      </c>
      <c r="H216" s="109">
        <f>H218+H219</f>
        <v>22637.379999999997</v>
      </c>
      <c r="I216" s="110">
        <f>G216/F216*100</f>
        <v>24.993795773682091</v>
      </c>
      <c r="J216" s="110">
        <f>H216/G216*100</f>
        <v>95.769777330650001</v>
      </c>
      <c r="K216" s="237" t="s">
        <v>28</v>
      </c>
      <c r="L216" s="236"/>
    </row>
    <row r="217" spans="1:12" s="17" customFormat="1" ht="20.25" x14ac:dyDescent="0.25">
      <c r="A217" s="302"/>
      <c r="B217" s="264"/>
      <c r="C217" s="179"/>
      <c r="D217" s="261"/>
      <c r="E217" s="120" t="s">
        <v>18</v>
      </c>
      <c r="F217" s="109"/>
      <c r="G217" s="109"/>
      <c r="H217" s="109"/>
      <c r="I217" s="110"/>
      <c r="J217" s="110"/>
      <c r="K217" s="237"/>
      <c r="L217" s="236"/>
    </row>
    <row r="218" spans="1:12" s="17" customFormat="1" ht="40.5" x14ac:dyDescent="0.25">
      <c r="A218" s="302"/>
      <c r="B218" s="264"/>
      <c r="C218" s="179"/>
      <c r="D218" s="261"/>
      <c r="E218" s="120" t="s">
        <v>13</v>
      </c>
      <c r="F218" s="109">
        <f>F222</f>
        <v>93626.9</v>
      </c>
      <c r="G218" s="109">
        <f>G222</f>
        <v>23400.92</v>
      </c>
      <c r="H218" s="109">
        <f t="shared" ref="H218" si="64">H222</f>
        <v>22411.01</v>
      </c>
      <c r="I218" s="110">
        <f t="shared" ref="I218:J220" si="65">G218/F218*100</f>
        <v>24.993799858801264</v>
      </c>
      <c r="J218" s="110">
        <f t="shared" si="65"/>
        <v>95.769781700890391</v>
      </c>
      <c r="K218" s="237"/>
      <c r="L218" s="236"/>
    </row>
    <row r="219" spans="1:12" s="17" customFormat="1" ht="49.5" customHeight="1" x14ac:dyDescent="0.25">
      <c r="A219" s="302"/>
      <c r="B219" s="264"/>
      <c r="C219" s="179"/>
      <c r="D219" s="262"/>
      <c r="E219" s="120" t="s">
        <v>14</v>
      </c>
      <c r="F219" s="109">
        <f>F223</f>
        <v>945.73</v>
      </c>
      <c r="G219" s="109">
        <f t="shared" ref="G219:H219" si="66">G223</f>
        <v>236.37</v>
      </c>
      <c r="H219" s="109">
        <f t="shared" si="66"/>
        <v>226.37</v>
      </c>
      <c r="I219" s="112">
        <f t="shared" si="65"/>
        <v>24.993391348482124</v>
      </c>
      <c r="J219" s="110">
        <f t="shared" si="65"/>
        <v>95.769344671489606</v>
      </c>
      <c r="K219" s="237"/>
      <c r="L219" s="236"/>
    </row>
    <row r="220" spans="1:12" s="11" customFormat="1" ht="20.25" customHeight="1" x14ac:dyDescent="0.25">
      <c r="A220" s="170" t="s">
        <v>180</v>
      </c>
      <c r="B220" s="171"/>
      <c r="C220" s="182"/>
      <c r="D220" s="172" t="s">
        <v>216</v>
      </c>
      <c r="E220" s="119" t="s">
        <v>11</v>
      </c>
      <c r="F220" s="6">
        <f>F222+F223</f>
        <v>94572.62999999999</v>
      </c>
      <c r="G220" s="6">
        <f>G222+G223</f>
        <v>23637.289999999997</v>
      </c>
      <c r="H220" s="6">
        <f>H222+H223</f>
        <v>22637.379999999997</v>
      </c>
      <c r="I220" s="30">
        <f t="shared" si="65"/>
        <v>24.993795773682091</v>
      </c>
      <c r="J220" s="30">
        <f t="shared" si="65"/>
        <v>95.769777330650001</v>
      </c>
      <c r="K220" s="187"/>
      <c r="L220" s="188"/>
    </row>
    <row r="221" spans="1:12" s="11" customFormat="1" ht="20.25" customHeight="1" x14ac:dyDescent="0.25">
      <c r="A221" s="170"/>
      <c r="B221" s="171"/>
      <c r="C221" s="182"/>
      <c r="D221" s="172"/>
      <c r="E221" s="119" t="s">
        <v>18</v>
      </c>
      <c r="F221" s="6"/>
      <c r="G221" s="6"/>
      <c r="H221" s="6"/>
      <c r="I221" s="30"/>
      <c r="J221" s="38"/>
      <c r="K221" s="187"/>
      <c r="L221" s="188"/>
    </row>
    <row r="222" spans="1:12" s="11" customFormat="1" ht="40.5" x14ac:dyDescent="0.25">
      <c r="A222" s="170"/>
      <c r="B222" s="171"/>
      <c r="C222" s="182"/>
      <c r="D222" s="172"/>
      <c r="E222" s="119" t="s">
        <v>13</v>
      </c>
      <c r="F222" s="6">
        <v>93626.9</v>
      </c>
      <c r="G222" s="6">
        <v>23400.92</v>
      </c>
      <c r="H222" s="6">
        <v>22411.01</v>
      </c>
      <c r="I222" s="30">
        <f t="shared" ref="I222:J223" si="67">G222/F222*100</f>
        <v>24.993799858801264</v>
      </c>
      <c r="J222" s="30">
        <f t="shared" si="67"/>
        <v>95.769781700890391</v>
      </c>
      <c r="K222" s="187"/>
      <c r="L222" s="188"/>
    </row>
    <row r="223" spans="1:12" s="11" customFormat="1" ht="39" customHeight="1" x14ac:dyDescent="0.25">
      <c r="A223" s="170"/>
      <c r="B223" s="171"/>
      <c r="C223" s="182"/>
      <c r="D223" s="172"/>
      <c r="E223" s="119" t="s">
        <v>14</v>
      </c>
      <c r="F223" s="6">
        <v>945.73</v>
      </c>
      <c r="G223" s="6">
        <v>236.37</v>
      </c>
      <c r="H223" s="6">
        <v>226.37</v>
      </c>
      <c r="I223" s="30">
        <f t="shared" si="67"/>
        <v>24.993391348482124</v>
      </c>
      <c r="J223" s="30">
        <f t="shared" si="67"/>
        <v>95.769344671489606</v>
      </c>
      <c r="K223" s="187"/>
      <c r="L223" s="188"/>
    </row>
    <row r="224" spans="1:12" s="11" customFormat="1" ht="20.25" customHeight="1" x14ac:dyDescent="0.25">
      <c r="A224" s="302" t="s">
        <v>191</v>
      </c>
      <c r="B224" s="302"/>
      <c r="C224" s="179" t="s">
        <v>192</v>
      </c>
      <c r="D224" s="179"/>
      <c r="E224" s="120" t="s">
        <v>11</v>
      </c>
      <c r="F224" s="109">
        <f>F226+F227</f>
        <v>5483350.8099999996</v>
      </c>
      <c r="G224" s="109">
        <f>G226+G227</f>
        <v>1114053.2100000002</v>
      </c>
      <c r="H224" s="109">
        <f>H226+H227</f>
        <v>1079023.8899999999</v>
      </c>
      <c r="I224" s="110">
        <f>G224/F224*100</f>
        <v>20.317015062547135</v>
      </c>
      <c r="J224" s="112">
        <v>82.412510858200648</v>
      </c>
      <c r="K224" s="237"/>
      <c r="L224" s="188"/>
    </row>
    <row r="225" spans="1:13" s="11" customFormat="1" ht="20.25" customHeight="1" x14ac:dyDescent="0.25">
      <c r="A225" s="302"/>
      <c r="B225" s="302"/>
      <c r="C225" s="179"/>
      <c r="D225" s="179"/>
      <c r="E225" s="120" t="s">
        <v>18</v>
      </c>
      <c r="F225" s="109"/>
      <c r="G225" s="109"/>
      <c r="H225" s="109"/>
      <c r="I225" s="110"/>
      <c r="J225" s="112"/>
      <c r="K225" s="237"/>
      <c r="L225" s="188"/>
    </row>
    <row r="226" spans="1:13" s="11" customFormat="1" ht="40.5" x14ac:dyDescent="0.25">
      <c r="A226" s="302"/>
      <c r="B226" s="302"/>
      <c r="C226" s="179"/>
      <c r="D226" s="179"/>
      <c r="E226" s="120" t="s">
        <v>13</v>
      </c>
      <c r="F226" s="109">
        <f>F230+F234+F238+F242+F246+F250</f>
        <v>5317638.6999999993</v>
      </c>
      <c r="G226" s="109">
        <f t="shared" ref="G226:H226" si="68">G230+G234+G238+G242+G246+G250</f>
        <v>1084168.9600000002</v>
      </c>
      <c r="H226" s="109">
        <f t="shared" si="68"/>
        <v>1049796.1099999999</v>
      </c>
      <c r="I226" s="110">
        <f t="shared" ref="I226:J227" si="69">G226/F226*100</f>
        <v>20.388165145556059</v>
      </c>
      <c r="J226" s="110">
        <f t="shared" si="69"/>
        <v>96.82956704460527</v>
      </c>
      <c r="K226" s="237"/>
      <c r="L226" s="188"/>
    </row>
    <row r="227" spans="1:13" s="11" customFormat="1" ht="43.5" customHeight="1" x14ac:dyDescent="0.25">
      <c r="A227" s="302"/>
      <c r="B227" s="302"/>
      <c r="C227" s="179"/>
      <c r="D227" s="179"/>
      <c r="E227" s="120" t="s">
        <v>14</v>
      </c>
      <c r="F227" s="109">
        <f>F231+F235+F239+F243+F247+F251</f>
        <v>165712.11000000002</v>
      </c>
      <c r="G227" s="109">
        <f t="shared" ref="G227:H227" si="70">G231+G235+G239+G243+G247+G251</f>
        <v>29884.25</v>
      </c>
      <c r="H227" s="109">
        <f t="shared" si="70"/>
        <v>29227.780000000002</v>
      </c>
      <c r="I227" s="110">
        <f t="shared" si="69"/>
        <v>18.0338359097594</v>
      </c>
      <c r="J227" s="110">
        <f t="shared" si="69"/>
        <v>97.803291031228838</v>
      </c>
      <c r="K227" s="237"/>
      <c r="L227" s="188"/>
    </row>
    <row r="228" spans="1:13" s="11" customFormat="1" ht="20.25" customHeight="1" x14ac:dyDescent="0.25">
      <c r="A228" s="170" t="s">
        <v>248</v>
      </c>
      <c r="B228" s="171"/>
      <c r="C228" s="182"/>
      <c r="D228" s="172" t="s">
        <v>120</v>
      </c>
      <c r="E228" s="119" t="s">
        <v>11</v>
      </c>
      <c r="F228" s="6">
        <f>F230+F231</f>
        <v>2057290.8</v>
      </c>
      <c r="G228" s="6">
        <f>G230+G231</f>
        <v>499082.74</v>
      </c>
      <c r="H228" s="6">
        <f>H230+H231</f>
        <v>485393.42</v>
      </c>
      <c r="I228" s="30">
        <f t="shared" ref="I228:J228" si="71">G228/F228*100</f>
        <v>24.25922188540385</v>
      </c>
      <c r="J228" s="30">
        <f t="shared" si="71"/>
        <v>97.257104102618328</v>
      </c>
      <c r="K228" s="187"/>
      <c r="L228" s="188"/>
    </row>
    <row r="229" spans="1:13" s="11" customFormat="1" ht="20.25" x14ac:dyDescent="0.25">
      <c r="A229" s="170"/>
      <c r="B229" s="171"/>
      <c r="C229" s="182"/>
      <c r="D229" s="172"/>
      <c r="E229" s="119" t="s">
        <v>18</v>
      </c>
      <c r="F229" s="6"/>
      <c r="G229" s="6"/>
      <c r="H229" s="6"/>
      <c r="I229" s="30"/>
      <c r="J229" s="38"/>
      <c r="K229" s="187"/>
      <c r="L229" s="188"/>
    </row>
    <row r="230" spans="1:13" s="11" customFormat="1" ht="40.5" x14ac:dyDescent="0.25">
      <c r="A230" s="170"/>
      <c r="B230" s="171"/>
      <c r="C230" s="182"/>
      <c r="D230" s="172"/>
      <c r="E230" s="119" t="s">
        <v>13</v>
      </c>
      <c r="F230" s="6">
        <v>2057290.8</v>
      </c>
      <c r="G230" s="6">
        <v>499082.74</v>
      </c>
      <c r="H230" s="6">
        <v>485393.42</v>
      </c>
      <c r="I230" s="30">
        <f>G230/F230*100</f>
        <v>24.25922188540385</v>
      </c>
      <c r="J230" s="30">
        <f>H230/G230*100</f>
        <v>97.257104102618328</v>
      </c>
      <c r="K230" s="187"/>
      <c r="L230" s="188"/>
    </row>
    <row r="231" spans="1:13" s="11" customFormat="1" ht="104.25" customHeight="1" x14ac:dyDescent="0.25">
      <c r="A231" s="170"/>
      <c r="B231" s="171"/>
      <c r="C231" s="182"/>
      <c r="D231" s="172"/>
      <c r="E231" s="119" t="s">
        <v>14</v>
      </c>
      <c r="F231" s="27">
        <v>0</v>
      </c>
      <c r="G231" s="27">
        <v>0</v>
      </c>
      <c r="H231" s="27">
        <v>0</v>
      </c>
      <c r="I231" s="30">
        <v>0</v>
      </c>
      <c r="J231" s="38">
        <v>0</v>
      </c>
      <c r="K231" s="187"/>
      <c r="L231" s="188"/>
    </row>
    <row r="232" spans="1:13" s="11" customFormat="1" ht="20.25" customHeight="1" x14ac:dyDescent="0.25">
      <c r="A232" s="170" t="s">
        <v>217</v>
      </c>
      <c r="B232" s="171"/>
      <c r="C232" s="182"/>
      <c r="D232" s="172" t="s">
        <v>114</v>
      </c>
      <c r="E232" s="119" t="s">
        <v>11</v>
      </c>
      <c r="F232" s="6">
        <f>F234+F235</f>
        <v>2896977.79</v>
      </c>
      <c r="G232" s="6">
        <f>G234+G235</f>
        <v>593817.46</v>
      </c>
      <c r="H232" s="6">
        <f>H234+H235</f>
        <v>580839.74</v>
      </c>
      <c r="I232" s="30">
        <f>G232/F232*100</f>
        <v>20.497825770352211</v>
      </c>
      <c r="J232" s="30">
        <f>H232/G232*100</f>
        <v>97.81452704337795</v>
      </c>
      <c r="K232" s="187"/>
      <c r="L232" s="188"/>
      <c r="M232" s="9"/>
    </row>
    <row r="233" spans="1:13" s="11" customFormat="1" ht="20.25" x14ac:dyDescent="0.25">
      <c r="A233" s="170"/>
      <c r="B233" s="171"/>
      <c r="C233" s="182"/>
      <c r="D233" s="172"/>
      <c r="E233" s="119" t="s">
        <v>18</v>
      </c>
      <c r="F233" s="6"/>
      <c r="G233" s="6"/>
      <c r="H233" s="6"/>
      <c r="I233" s="30"/>
      <c r="J233" s="38"/>
      <c r="K233" s="187"/>
      <c r="L233" s="188"/>
      <c r="M233" s="9"/>
    </row>
    <row r="234" spans="1:13" s="11" customFormat="1" ht="40.5" x14ac:dyDescent="0.25">
      <c r="A234" s="170"/>
      <c r="B234" s="171"/>
      <c r="C234" s="182"/>
      <c r="D234" s="172"/>
      <c r="E234" s="119" t="s">
        <v>13</v>
      </c>
      <c r="F234" s="5">
        <v>2752128.9</v>
      </c>
      <c r="G234" s="5">
        <v>564126.59</v>
      </c>
      <c r="H234" s="5">
        <v>551797.75</v>
      </c>
      <c r="I234" s="30">
        <f t="shared" ref="I234:J236" si="72">G234/F234*100</f>
        <v>20.497825883082729</v>
      </c>
      <c r="J234" s="30">
        <f t="shared" si="72"/>
        <v>97.814525991409127</v>
      </c>
      <c r="K234" s="187"/>
      <c r="L234" s="188"/>
      <c r="M234" s="9"/>
    </row>
    <row r="235" spans="1:13" s="11" customFormat="1" ht="64.5" customHeight="1" x14ac:dyDescent="0.25">
      <c r="A235" s="170"/>
      <c r="B235" s="171"/>
      <c r="C235" s="182"/>
      <c r="D235" s="172"/>
      <c r="E235" s="119" t="s">
        <v>14</v>
      </c>
      <c r="F235" s="5">
        <v>144848.89000000001</v>
      </c>
      <c r="G235" s="5">
        <v>29690.87</v>
      </c>
      <c r="H235" s="5">
        <v>29041.99</v>
      </c>
      <c r="I235" s="30">
        <f t="shared" si="72"/>
        <v>20.4978236284724</v>
      </c>
      <c r="J235" s="30">
        <f t="shared" si="72"/>
        <v>97.814547030787594</v>
      </c>
      <c r="K235" s="187"/>
      <c r="L235" s="188"/>
      <c r="M235" s="9"/>
    </row>
    <row r="236" spans="1:13" s="11" customFormat="1" ht="20.25" customHeight="1" x14ac:dyDescent="0.25">
      <c r="A236" s="170" t="s">
        <v>218</v>
      </c>
      <c r="B236" s="171"/>
      <c r="C236" s="182"/>
      <c r="D236" s="172" t="s">
        <v>211</v>
      </c>
      <c r="E236" s="119" t="s">
        <v>11</v>
      </c>
      <c r="F236" s="6">
        <f>F238+F239</f>
        <v>111817.8</v>
      </c>
      <c r="G236" s="6">
        <f>G238+G239</f>
        <v>17285.349999999999</v>
      </c>
      <c r="H236" s="6">
        <f>H238+H239</f>
        <v>9074.94</v>
      </c>
      <c r="I236" s="30">
        <f t="shared" si="72"/>
        <v>15.458495874538759</v>
      </c>
      <c r="J236" s="30">
        <f t="shared" si="72"/>
        <v>52.500759313522728</v>
      </c>
      <c r="K236" s="187"/>
      <c r="L236" s="188"/>
    </row>
    <row r="237" spans="1:13" s="11" customFormat="1" ht="20.25" customHeight="1" x14ac:dyDescent="0.25">
      <c r="A237" s="170"/>
      <c r="B237" s="171"/>
      <c r="C237" s="182"/>
      <c r="D237" s="172"/>
      <c r="E237" s="119" t="s">
        <v>18</v>
      </c>
      <c r="F237" s="6"/>
      <c r="G237" s="6"/>
      <c r="H237" s="6"/>
      <c r="I237" s="30"/>
      <c r="J237" s="38"/>
      <c r="K237" s="187"/>
      <c r="L237" s="188"/>
    </row>
    <row r="238" spans="1:13" s="11" customFormat="1" ht="40.5" x14ac:dyDescent="0.25">
      <c r="A238" s="170"/>
      <c r="B238" s="171"/>
      <c r="C238" s="182"/>
      <c r="D238" s="172"/>
      <c r="E238" s="119" t="s">
        <v>13</v>
      </c>
      <c r="F238" s="6">
        <v>111817.8</v>
      </c>
      <c r="G238" s="6">
        <v>17285.349999999999</v>
      </c>
      <c r="H238" s="6">
        <v>9074.94</v>
      </c>
      <c r="I238" s="30">
        <f>G238/F238*100</f>
        <v>15.458495874538759</v>
      </c>
      <c r="J238" s="30">
        <f>H238/G238*100</f>
        <v>52.500759313522728</v>
      </c>
      <c r="K238" s="187"/>
      <c r="L238" s="188"/>
    </row>
    <row r="239" spans="1:13" s="11" customFormat="1" ht="105" customHeight="1" x14ac:dyDescent="0.25">
      <c r="A239" s="170"/>
      <c r="B239" s="171"/>
      <c r="C239" s="182"/>
      <c r="D239" s="172"/>
      <c r="E239" s="119" t="s">
        <v>14</v>
      </c>
      <c r="F239" s="27">
        <v>0</v>
      </c>
      <c r="G239" s="27">
        <v>0</v>
      </c>
      <c r="H239" s="27">
        <v>0</v>
      </c>
      <c r="I239" s="30">
        <v>0</v>
      </c>
      <c r="J239" s="38">
        <v>0</v>
      </c>
      <c r="K239" s="187"/>
      <c r="L239" s="188"/>
    </row>
    <row r="240" spans="1:13" s="11" customFormat="1" ht="20.25" customHeight="1" x14ac:dyDescent="0.25">
      <c r="A240" s="170" t="s">
        <v>219</v>
      </c>
      <c r="B240" s="171"/>
      <c r="C240" s="182"/>
      <c r="D240" s="172" t="s">
        <v>347</v>
      </c>
      <c r="E240" s="119" t="s">
        <v>11</v>
      </c>
      <c r="F240" s="6">
        <f>F242+F243</f>
        <v>386618</v>
      </c>
      <c r="G240" s="6">
        <f>G242+G243</f>
        <v>3867.6600000000003</v>
      </c>
      <c r="H240" s="6">
        <f>H242+H243</f>
        <v>3715.79</v>
      </c>
      <c r="I240" s="30">
        <f>G240/F240*100</f>
        <v>1.0003828068015457</v>
      </c>
      <c r="J240" s="30">
        <f t="shared" ref="J240" si="73">H240/G240*100</f>
        <v>96.073336332562832</v>
      </c>
      <c r="K240" s="187"/>
      <c r="L240" s="188"/>
    </row>
    <row r="241" spans="1:13" s="11" customFormat="1" ht="20.25" customHeight="1" x14ac:dyDescent="0.25">
      <c r="A241" s="170"/>
      <c r="B241" s="171"/>
      <c r="C241" s="182"/>
      <c r="D241" s="172"/>
      <c r="E241" s="119" t="s">
        <v>18</v>
      </c>
      <c r="F241" s="6"/>
      <c r="G241" s="6"/>
      <c r="H241" s="6"/>
      <c r="I241" s="30"/>
      <c r="J241" s="38"/>
      <c r="K241" s="187"/>
      <c r="L241" s="188"/>
    </row>
    <row r="242" spans="1:13" s="11" customFormat="1" ht="40.5" x14ac:dyDescent="0.25">
      <c r="A242" s="170"/>
      <c r="B242" s="171"/>
      <c r="C242" s="182"/>
      <c r="D242" s="172"/>
      <c r="E242" s="119" t="s">
        <v>13</v>
      </c>
      <c r="F242" s="6">
        <v>367287.1</v>
      </c>
      <c r="G242" s="6">
        <v>3674.28</v>
      </c>
      <c r="H242" s="6">
        <v>3530</v>
      </c>
      <c r="I242" s="30">
        <f t="shared" ref="I242:J244" si="74">G242/F242*100</f>
        <v>1.0003836236012646</v>
      </c>
      <c r="J242" s="30">
        <f t="shared" si="74"/>
        <v>96.073244281872903</v>
      </c>
      <c r="K242" s="187"/>
      <c r="L242" s="188"/>
    </row>
    <row r="243" spans="1:13" s="11" customFormat="1" ht="42.75" customHeight="1" x14ac:dyDescent="0.25">
      <c r="A243" s="170"/>
      <c r="B243" s="171"/>
      <c r="C243" s="182"/>
      <c r="D243" s="172"/>
      <c r="E243" s="119" t="s">
        <v>14</v>
      </c>
      <c r="F243" s="6">
        <v>19330.900000000001</v>
      </c>
      <c r="G243" s="6">
        <v>193.38</v>
      </c>
      <c r="H243" s="6">
        <v>185.79</v>
      </c>
      <c r="I243" s="30">
        <f t="shared" si="74"/>
        <v>1.0003672876068883</v>
      </c>
      <c r="J243" s="30">
        <f t="shared" si="74"/>
        <v>96.075085324232077</v>
      </c>
      <c r="K243" s="187"/>
      <c r="L243" s="188"/>
    </row>
    <row r="244" spans="1:13" s="11" customFormat="1" ht="20.25" customHeight="1" x14ac:dyDescent="0.25">
      <c r="A244" s="170" t="s">
        <v>220</v>
      </c>
      <c r="B244" s="171"/>
      <c r="C244" s="182"/>
      <c r="D244" s="172" t="s">
        <v>193</v>
      </c>
      <c r="E244" s="119" t="s">
        <v>11</v>
      </c>
      <c r="F244" s="6">
        <f>F246+F247</f>
        <v>2000</v>
      </c>
      <c r="G244" s="6">
        <f>G246+G247</f>
        <v>0</v>
      </c>
      <c r="H244" s="6">
        <f>H246+H247</f>
        <v>0</v>
      </c>
      <c r="I244" s="30">
        <f t="shared" si="74"/>
        <v>0</v>
      </c>
      <c r="J244" s="30">
        <v>0</v>
      </c>
      <c r="K244" s="187"/>
      <c r="L244" s="188"/>
    </row>
    <row r="245" spans="1:13" s="11" customFormat="1" ht="20.25" customHeight="1" x14ac:dyDescent="0.25">
      <c r="A245" s="170"/>
      <c r="B245" s="171"/>
      <c r="C245" s="182"/>
      <c r="D245" s="172"/>
      <c r="E245" s="119" t="s">
        <v>18</v>
      </c>
      <c r="F245" s="6"/>
      <c r="G245" s="6"/>
      <c r="H245" s="6"/>
      <c r="I245" s="30"/>
      <c r="J245" s="38"/>
      <c r="K245" s="187"/>
      <c r="L245" s="188"/>
    </row>
    <row r="246" spans="1:13" s="11" customFormat="1" ht="40.5" x14ac:dyDescent="0.25">
      <c r="A246" s="170"/>
      <c r="B246" s="171"/>
      <c r="C246" s="182"/>
      <c r="D246" s="172"/>
      <c r="E246" s="119" t="s">
        <v>13</v>
      </c>
      <c r="F246" s="6">
        <v>1900</v>
      </c>
      <c r="G246" s="6">
        <v>0</v>
      </c>
      <c r="H246" s="6">
        <v>0</v>
      </c>
      <c r="I246" s="30">
        <f t="shared" ref="I246:I248" si="75">G246/F246*100</f>
        <v>0</v>
      </c>
      <c r="J246" s="30">
        <v>0</v>
      </c>
      <c r="K246" s="187"/>
      <c r="L246" s="188"/>
    </row>
    <row r="247" spans="1:13" s="11" customFormat="1" ht="45.75" customHeight="1" x14ac:dyDescent="0.25">
      <c r="A247" s="170"/>
      <c r="B247" s="171"/>
      <c r="C247" s="182"/>
      <c r="D247" s="172"/>
      <c r="E247" s="119" t="s">
        <v>14</v>
      </c>
      <c r="F247" s="6">
        <v>100</v>
      </c>
      <c r="G247" s="6">
        <v>0</v>
      </c>
      <c r="H247" s="6">
        <v>0</v>
      </c>
      <c r="I247" s="30">
        <f t="shared" si="75"/>
        <v>0</v>
      </c>
      <c r="J247" s="30">
        <v>0</v>
      </c>
      <c r="K247" s="187"/>
      <c r="L247" s="188"/>
    </row>
    <row r="248" spans="1:13" s="11" customFormat="1" ht="20.25" customHeight="1" x14ac:dyDescent="0.25">
      <c r="A248" s="170" t="s">
        <v>348</v>
      </c>
      <c r="B248" s="171"/>
      <c r="C248" s="179"/>
      <c r="D248" s="172" t="s">
        <v>349</v>
      </c>
      <c r="E248" s="144" t="s">
        <v>11</v>
      </c>
      <c r="F248" s="6">
        <f>F250+F251</f>
        <v>28646.42</v>
      </c>
      <c r="G248" s="6">
        <f>G250+G251</f>
        <v>0</v>
      </c>
      <c r="H248" s="6">
        <f>H250+H251</f>
        <v>0</v>
      </c>
      <c r="I248" s="30">
        <f t="shared" si="75"/>
        <v>0</v>
      </c>
      <c r="J248" s="30">
        <v>0</v>
      </c>
      <c r="K248" s="187"/>
      <c r="L248" s="188"/>
    </row>
    <row r="249" spans="1:13" s="11" customFormat="1" ht="20.25" customHeight="1" x14ac:dyDescent="0.25">
      <c r="A249" s="170"/>
      <c r="B249" s="171"/>
      <c r="C249" s="179"/>
      <c r="D249" s="172"/>
      <c r="E249" s="144" t="s">
        <v>18</v>
      </c>
      <c r="F249" s="6"/>
      <c r="G249" s="6"/>
      <c r="H249" s="6"/>
      <c r="I249" s="30"/>
      <c r="J249" s="38"/>
      <c r="K249" s="187"/>
      <c r="L249" s="188"/>
    </row>
    <row r="250" spans="1:13" s="11" customFormat="1" ht="40.5" x14ac:dyDescent="0.25">
      <c r="A250" s="170"/>
      <c r="B250" s="171"/>
      <c r="C250" s="179"/>
      <c r="D250" s="172"/>
      <c r="E250" s="144" t="s">
        <v>13</v>
      </c>
      <c r="F250" s="6">
        <v>27214.1</v>
      </c>
      <c r="G250" s="6">
        <v>0</v>
      </c>
      <c r="H250" s="6">
        <v>0</v>
      </c>
      <c r="I250" s="30">
        <f t="shared" ref="I250:I251" si="76">G250/F250*100</f>
        <v>0</v>
      </c>
      <c r="J250" s="30">
        <v>0</v>
      </c>
      <c r="K250" s="187"/>
      <c r="L250" s="188"/>
    </row>
    <row r="251" spans="1:13" s="11" customFormat="1" ht="45.75" customHeight="1" x14ac:dyDescent="0.25">
      <c r="A251" s="170"/>
      <c r="B251" s="171"/>
      <c r="C251" s="179"/>
      <c r="D251" s="172"/>
      <c r="E251" s="144" t="s">
        <v>14</v>
      </c>
      <c r="F251" s="6">
        <v>1432.32</v>
      </c>
      <c r="G251" s="6">
        <v>0</v>
      </c>
      <c r="H251" s="6">
        <v>0</v>
      </c>
      <c r="I251" s="30">
        <f t="shared" si="76"/>
        <v>0</v>
      </c>
      <c r="J251" s="30">
        <v>0</v>
      </c>
      <c r="K251" s="187"/>
      <c r="L251" s="188"/>
    </row>
    <row r="252" spans="1:13" s="69" customFormat="1" ht="20.25" customHeight="1" x14ac:dyDescent="0.25">
      <c r="A252" s="195" t="s">
        <v>40</v>
      </c>
      <c r="B252" s="196" t="s">
        <v>121</v>
      </c>
      <c r="C252" s="277"/>
      <c r="D252" s="280"/>
      <c r="E252" s="66" t="s">
        <v>11</v>
      </c>
      <c r="F252" s="79">
        <f>F254+F255</f>
        <v>2333230.83</v>
      </c>
      <c r="G252" s="79">
        <f>G254+G255</f>
        <v>261925.68899999998</v>
      </c>
      <c r="H252" s="79">
        <f>H254+H255</f>
        <v>111253.715</v>
      </c>
      <c r="I252" s="80">
        <f t="shared" ref="I252:J255" si="77">G252/F252*100</f>
        <v>11.225879824329253</v>
      </c>
      <c r="J252" s="68">
        <f>H252/G252*100</f>
        <v>42.475297258834352</v>
      </c>
      <c r="K252" s="195" t="s">
        <v>39</v>
      </c>
      <c r="L252" s="280"/>
      <c r="M252" s="301"/>
    </row>
    <row r="253" spans="1:13" s="69" customFormat="1" ht="20.25" x14ac:dyDescent="0.25">
      <c r="A253" s="205"/>
      <c r="B253" s="197"/>
      <c r="C253" s="278"/>
      <c r="D253" s="281"/>
      <c r="E253" s="66" t="s">
        <v>12</v>
      </c>
      <c r="F253" s="79"/>
      <c r="G253" s="79"/>
      <c r="H253" s="79"/>
      <c r="I253" s="81"/>
      <c r="J253" s="81"/>
      <c r="K253" s="205"/>
      <c r="L253" s="281"/>
      <c r="M253" s="301"/>
    </row>
    <row r="254" spans="1:13" s="69" customFormat="1" ht="40.5" x14ac:dyDescent="0.25">
      <c r="A254" s="205"/>
      <c r="B254" s="197"/>
      <c r="C254" s="278"/>
      <c r="D254" s="281"/>
      <c r="E254" s="66" t="s">
        <v>13</v>
      </c>
      <c r="F254" s="79">
        <f>F259+F263+F267+F271+F275+F279</f>
        <v>2038056.05</v>
      </c>
      <c r="G254" s="79">
        <f t="shared" ref="G254:H254" si="78">G259+G263+G267+G271+G275+G279</f>
        <v>260438.85499999998</v>
      </c>
      <c r="H254" s="79">
        <f t="shared" si="78"/>
        <v>109757.965</v>
      </c>
      <c r="I254" s="80">
        <f t="shared" si="77"/>
        <v>12.778787658955698</v>
      </c>
      <c r="J254" s="68">
        <f t="shared" si="77"/>
        <v>42.143467801684203</v>
      </c>
      <c r="K254" s="205"/>
      <c r="L254" s="281"/>
      <c r="M254" s="301"/>
    </row>
    <row r="255" spans="1:13" s="69" customFormat="1" ht="62.25" customHeight="1" x14ac:dyDescent="0.25">
      <c r="A255" s="206"/>
      <c r="B255" s="198"/>
      <c r="C255" s="279"/>
      <c r="D255" s="282"/>
      <c r="E255" s="66" t="s">
        <v>14</v>
      </c>
      <c r="F255" s="79">
        <f>F260+F264+F268+F272+F276+F280</f>
        <v>295174.77999999997</v>
      </c>
      <c r="G255" s="79">
        <f t="shared" ref="G255:H255" si="79">G260+G264+G268+G272+G276+G280</f>
        <v>1486.8339999999998</v>
      </c>
      <c r="H255" s="79">
        <f t="shared" si="79"/>
        <v>1495.75</v>
      </c>
      <c r="I255" s="80">
        <f t="shared" si="77"/>
        <v>0.50371308822522032</v>
      </c>
      <c r="J255" s="68">
        <f t="shared" ref="I255:J284" si="80">H255/G255*100</f>
        <v>100.59966344595294</v>
      </c>
      <c r="K255" s="206"/>
      <c r="L255" s="282"/>
      <c r="M255" s="301"/>
    </row>
    <row r="256" spans="1:13" ht="20.25" x14ac:dyDescent="0.25">
      <c r="A256" s="102"/>
      <c r="B256" s="49" t="s">
        <v>12</v>
      </c>
      <c r="C256" s="51"/>
      <c r="D256" s="44"/>
      <c r="E256" s="62"/>
      <c r="F256" s="25"/>
      <c r="G256" s="25"/>
      <c r="H256" s="25"/>
      <c r="I256" s="27"/>
      <c r="J256" s="27"/>
      <c r="K256" s="55"/>
      <c r="L256" s="39"/>
      <c r="M256" s="54"/>
    </row>
    <row r="257" spans="1:13" ht="21" customHeight="1" x14ac:dyDescent="0.25">
      <c r="A257" s="170" t="s">
        <v>196</v>
      </c>
      <c r="B257" s="203"/>
      <c r="C257" s="182"/>
      <c r="D257" s="208" t="s">
        <v>104</v>
      </c>
      <c r="E257" s="62" t="s">
        <v>11</v>
      </c>
      <c r="F257" s="6">
        <f>F259+F260</f>
        <v>1050592</v>
      </c>
      <c r="G257" s="6">
        <f>G259+G260</f>
        <v>0</v>
      </c>
      <c r="H257" s="6">
        <f>H259+H260</f>
        <v>0</v>
      </c>
      <c r="I257" s="27">
        <f t="shared" si="80"/>
        <v>0</v>
      </c>
      <c r="J257" s="27">
        <v>0</v>
      </c>
      <c r="K257" s="211"/>
      <c r="L257" s="211"/>
      <c r="M257" s="233"/>
    </row>
    <row r="258" spans="1:13" ht="20.25" x14ac:dyDescent="0.25">
      <c r="A258" s="170"/>
      <c r="B258" s="203"/>
      <c r="C258" s="182"/>
      <c r="D258" s="209"/>
      <c r="E258" s="62" t="s">
        <v>12</v>
      </c>
      <c r="F258" s="6"/>
      <c r="G258" s="6"/>
      <c r="H258" s="6"/>
      <c r="I258" s="27"/>
      <c r="J258" s="27"/>
      <c r="K258" s="211"/>
      <c r="L258" s="199"/>
      <c r="M258" s="234"/>
    </row>
    <row r="259" spans="1:13" ht="40.5" x14ac:dyDescent="0.25">
      <c r="A259" s="170"/>
      <c r="B259" s="203"/>
      <c r="C259" s="182"/>
      <c r="D259" s="209"/>
      <c r="E259" s="62" t="s">
        <v>13</v>
      </c>
      <c r="F259" s="6">
        <v>1040087</v>
      </c>
      <c r="G259" s="6">
        <v>0</v>
      </c>
      <c r="H259" s="6">
        <v>0</v>
      </c>
      <c r="I259" s="27">
        <f>G259/F259*100</f>
        <v>0</v>
      </c>
      <c r="J259" s="27">
        <v>0</v>
      </c>
      <c r="K259" s="211"/>
      <c r="L259" s="199"/>
      <c r="M259" s="234"/>
    </row>
    <row r="260" spans="1:13" ht="48" customHeight="1" x14ac:dyDescent="0.25">
      <c r="A260" s="170"/>
      <c r="B260" s="203"/>
      <c r="C260" s="182"/>
      <c r="D260" s="210"/>
      <c r="E260" s="62" t="s">
        <v>14</v>
      </c>
      <c r="F260" s="6">
        <v>10505</v>
      </c>
      <c r="G260" s="6">
        <v>0</v>
      </c>
      <c r="H260" s="6">
        <v>0</v>
      </c>
      <c r="I260" s="27">
        <f>G260/F260*100</f>
        <v>0</v>
      </c>
      <c r="J260" s="27">
        <v>0</v>
      </c>
      <c r="K260" s="211"/>
      <c r="L260" s="199"/>
      <c r="M260" s="234"/>
    </row>
    <row r="261" spans="1:13" ht="21" customHeight="1" x14ac:dyDescent="0.25">
      <c r="A261" s="170" t="s">
        <v>197</v>
      </c>
      <c r="B261" s="203"/>
      <c r="C261" s="182"/>
      <c r="D261" s="208" t="s">
        <v>108</v>
      </c>
      <c r="E261" s="62" t="s">
        <v>11</v>
      </c>
      <c r="F261" s="6">
        <f>F263+F264</f>
        <v>636783.12</v>
      </c>
      <c r="G261" s="6">
        <f>G263+G264</f>
        <v>106060.61</v>
      </c>
      <c r="H261" s="6">
        <f>H263+H264</f>
        <v>106060.61</v>
      </c>
      <c r="I261" s="27">
        <f t="shared" si="80"/>
        <v>16.655688046504753</v>
      </c>
      <c r="J261" s="27">
        <f t="shared" si="80"/>
        <v>100</v>
      </c>
      <c r="K261" s="211"/>
      <c r="L261" s="211"/>
      <c r="M261" s="235"/>
    </row>
    <row r="262" spans="1:13" ht="20.25" x14ac:dyDescent="0.25">
      <c r="A262" s="170"/>
      <c r="B262" s="203"/>
      <c r="C262" s="182"/>
      <c r="D262" s="209"/>
      <c r="E262" s="62" t="s">
        <v>12</v>
      </c>
      <c r="F262" s="6"/>
      <c r="G262" s="6"/>
      <c r="H262" s="6"/>
      <c r="I262" s="27"/>
      <c r="J262" s="27"/>
      <c r="K262" s="211"/>
      <c r="L262" s="199"/>
      <c r="M262" s="234"/>
    </row>
    <row r="263" spans="1:13" ht="40.5" x14ac:dyDescent="0.25">
      <c r="A263" s="170"/>
      <c r="B263" s="203"/>
      <c r="C263" s="182"/>
      <c r="D263" s="209"/>
      <c r="E263" s="62" t="s">
        <v>13</v>
      </c>
      <c r="F263" s="6">
        <v>484737</v>
      </c>
      <c r="G263" s="6">
        <v>105000</v>
      </c>
      <c r="H263" s="6">
        <v>105000</v>
      </c>
      <c r="I263" s="27">
        <f t="shared" si="80"/>
        <v>21.661230729240806</v>
      </c>
      <c r="J263" s="27">
        <f t="shared" si="80"/>
        <v>100</v>
      </c>
      <c r="K263" s="211"/>
      <c r="L263" s="199"/>
      <c r="M263" s="234"/>
    </row>
    <row r="264" spans="1:13" ht="48" customHeight="1" x14ac:dyDescent="0.25">
      <c r="A264" s="170"/>
      <c r="B264" s="203"/>
      <c r="C264" s="182"/>
      <c r="D264" s="210"/>
      <c r="E264" s="62" t="s">
        <v>14</v>
      </c>
      <c r="F264" s="6">
        <v>152046.12</v>
      </c>
      <c r="G264" s="6">
        <v>1060.6099999999999</v>
      </c>
      <c r="H264" s="6">
        <v>1060.6099999999999</v>
      </c>
      <c r="I264" s="27">
        <f t="shared" si="80"/>
        <v>0.69755808303427935</v>
      </c>
      <c r="J264" s="27">
        <f t="shared" si="80"/>
        <v>100</v>
      </c>
      <c r="K264" s="211"/>
      <c r="L264" s="199"/>
      <c r="M264" s="234"/>
    </row>
    <row r="265" spans="1:13" ht="21" customHeight="1" x14ac:dyDescent="0.25">
      <c r="A265" s="170" t="s">
        <v>198</v>
      </c>
      <c r="B265" s="203"/>
      <c r="C265" s="182"/>
      <c r="D265" s="208" t="s">
        <v>350</v>
      </c>
      <c r="E265" s="117" t="s">
        <v>11</v>
      </c>
      <c r="F265" s="6">
        <f>F267+F268</f>
        <v>477374.4</v>
      </c>
      <c r="G265" s="6">
        <f>G267+G268</f>
        <v>140438.9</v>
      </c>
      <c r="H265" s="6">
        <f>H267+H268</f>
        <v>4577.7</v>
      </c>
      <c r="I265" s="27">
        <f t="shared" ref="I265" si="81">G265/F265*100</f>
        <v>29.419026240200562</v>
      </c>
      <c r="J265" s="27">
        <v>0</v>
      </c>
      <c r="K265" s="211"/>
      <c r="L265" s="211"/>
      <c r="M265" s="235"/>
    </row>
    <row r="266" spans="1:13" ht="20.25" x14ac:dyDescent="0.25">
      <c r="A266" s="170"/>
      <c r="B266" s="203"/>
      <c r="C266" s="182"/>
      <c r="D266" s="209"/>
      <c r="E266" s="117" t="s">
        <v>12</v>
      </c>
      <c r="F266" s="6"/>
      <c r="G266" s="6"/>
      <c r="H266" s="6"/>
      <c r="I266" s="27"/>
      <c r="J266" s="27"/>
      <c r="K266" s="211"/>
      <c r="L266" s="199"/>
      <c r="M266" s="234"/>
    </row>
    <row r="267" spans="1:13" ht="40.5" x14ac:dyDescent="0.25">
      <c r="A267" s="170"/>
      <c r="B267" s="203"/>
      <c r="C267" s="182"/>
      <c r="D267" s="209"/>
      <c r="E267" s="117" t="s">
        <v>13</v>
      </c>
      <c r="F267" s="6">
        <v>354443.8</v>
      </c>
      <c r="G267" s="6">
        <v>140438.9</v>
      </c>
      <c r="H267" s="6">
        <v>4577.7</v>
      </c>
      <c r="I267" s="27">
        <f t="shared" ref="I267" si="82">G267/F267*100</f>
        <v>39.622332228691825</v>
      </c>
      <c r="J267" s="27">
        <v>0</v>
      </c>
      <c r="K267" s="211"/>
      <c r="L267" s="199"/>
      <c r="M267" s="234"/>
    </row>
    <row r="268" spans="1:13" ht="48" customHeight="1" x14ac:dyDescent="0.25">
      <c r="A268" s="170"/>
      <c r="B268" s="203"/>
      <c r="C268" s="182"/>
      <c r="D268" s="210"/>
      <c r="E268" s="117" t="s">
        <v>14</v>
      </c>
      <c r="F268" s="6">
        <v>122930.6</v>
      </c>
      <c r="G268" s="6">
        <v>0</v>
      </c>
      <c r="H268" s="6">
        <v>0</v>
      </c>
      <c r="I268" s="27">
        <v>0</v>
      </c>
      <c r="J268" s="27">
        <v>0</v>
      </c>
      <c r="K268" s="211"/>
      <c r="L268" s="199"/>
      <c r="M268" s="234"/>
    </row>
    <row r="269" spans="1:13" ht="21" customHeight="1" x14ac:dyDescent="0.25">
      <c r="A269" s="170" t="s">
        <v>199</v>
      </c>
      <c r="B269" s="203"/>
      <c r="C269" s="182"/>
      <c r="D269" s="208" t="s">
        <v>206</v>
      </c>
      <c r="E269" s="117" t="s">
        <v>11</v>
      </c>
      <c r="F269" s="6">
        <f>F271+F272</f>
        <v>29599.11</v>
      </c>
      <c r="G269" s="6">
        <f>G271+G272</f>
        <v>14800</v>
      </c>
      <c r="H269" s="6">
        <f>H271+H272</f>
        <v>0</v>
      </c>
      <c r="I269" s="27">
        <f t="shared" ref="I269" si="83">G269/F269*100</f>
        <v>50.001503423582669</v>
      </c>
      <c r="J269" s="27">
        <v>0</v>
      </c>
      <c r="K269" s="211"/>
      <c r="L269" s="211"/>
      <c r="M269" s="235"/>
    </row>
    <row r="270" spans="1:13" ht="20.25" x14ac:dyDescent="0.25">
      <c r="A270" s="170"/>
      <c r="B270" s="203"/>
      <c r="C270" s="182"/>
      <c r="D270" s="209"/>
      <c r="E270" s="117" t="s">
        <v>12</v>
      </c>
      <c r="F270" s="6"/>
      <c r="G270" s="6"/>
      <c r="H270" s="6"/>
      <c r="I270" s="27"/>
      <c r="J270" s="27"/>
      <c r="K270" s="211"/>
      <c r="L270" s="199"/>
      <c r="M270" s="234"/>
    </row>
    <row r="271" spans="1:13" ht="40.5" x14ac:dyDescent="0.25">
      <c r="A271" s="170"/>
      <c r="B271" s="203"/>
      <c r="C271" s="182"/>
      <c r="D271" s="209"/>
      <c r="E271" s="117" t="s">
        <v>13</v>
      </c>
      <c r="F271" s="6">
        <v>28121.15</v>
      </c>
      <c r="G271" s="6">
        <v>14800</v>
      </c>
      <c r="H271" s="6">
        <v>0</v>
      </c>
      <c r="I271" s="27">
        <f t="shared" ref="I271:I273" si="84">G271/F271*100</f>
        <v>52.629426605953164</v>
      </c>
      <c r="J271" s="27">
        <v>0</v>
      </c>
      <c r="K271" s="211"/>
      <c r="L271" s="199"/>
      <c r="M271" s="234"/>
    </row>
    <row r="272" spans="1:13" ht="48" customHeight="1" x14ac:dyDescent="0.25">
      <c r="A272" s="170"/>
      <c r="B272" s="203"/>
      <c r="C272" s="182"/>
      <c r="D272" s="210"/>
      <c r="E272" s="117" t="s">
        <v>14</v>
      </c>
      <c r="F272" s="6">
        <v>1477.96</v>
      </c>
      <c r="G272" s="6">
        <v>0</v>
      </c>
      <c r="H272" s="6">
        <v>0</v>
      </c>
      <c r="I272" s="27">
        <f t="shared" si="84"/>
        <v>0</v>
      </c>
      <c r="J272" s="27">
        <v>0</v>
      </c>
      <c r="K272" s="211"/>
      <c r="L272" s="199"/>
      <c r="M272" s="234"/>
    </row>
    <row r="273" spans="1:15" ht="21" customHeight="1" x14ac:dyDescent="0.25">
      <c r="A273" s="170" t="s">
        <v>223</v>
      </c>
      <c r="B273" s="203"/>
      <c r="C273" s="182"/>
      <c r="D273" s="208" t="s">
        <v>351</v>
      </c>
      <c r="E273" s="129" t="s">
        <v>11</v>
      </c>
      <c r="F273" s="6">
        <f>F275+F276</f>
        <v>2015.6</v>
      </c>
      <c r="G273" s="6">
        <f>G275+G276</f>
        <v>626.17899999999997</v>
      </c>
      <c r="H273" s="6">
        <f>H275+H276</f>
        <v>615.40499999999997</v>
      </c>
      <c r="I273" s="27">
        <f t="shared" si="84"/>
        <v>31.066630283786466</v>
      </c>
      <c r="J273" s="27">
        <v>100</v>
      </c>
      <c r="K273" s="211"/>
      <c r="L273" s="211"/>
      <c r="M273" s="235"/>
    </row>
    <row r="274" spans="1:15" ht="20.25" x14ac:dyDescent="0.25">
      <c r="A274" s="170"/>
      <c r="B274" s="203"/>
      <c r="C274" s="182"/>
      <c r="D274" s="209"/>
      <c r="E274" s="129" t="s">
        <v>12</v>
      </c>
      <c r="F274" s="6"/>
      <c r="G274" s="6"/>
      <c r="H274" s="6"/>
      <c r="I274" s="27"/>
      <c r="J274" s="27"/>
      <c r="K274" s="211"/>
      <c r="L274" s="199"/>
      <c r="M274" s="234"/>
    </row>
    <row r="275" spans="1:15" ht="40.5" x14ac:dyDescent="0.25">
      <c r="A275" s="170"/>
      <c r="B275" s="203"/>
      <c r="C275" s="182"/>
      <c r="D275" s="209"/>
      <c r="E275" s="129" t="s">
        <v>13</v>
      </c>
      <c r="F275" s="6">
        <v>643.79999999999995</v>
      </c>
      <c r="G275" s="6">
        <v>199.95500000000001</v>
      </c>
      <c r="H275" s="6">
        <v>180.26499999999999</v>
      </c>
      <c r="I275" s="27">
        <f t="shared" ref="I275:I276" si="85">G275/F275*100</f>
        <v>31.058558558558563</v>
      </c>
      <c r="J275" s="27">
        <f t="shared" si="80"/>
        <v>90.152784376484689</v>
      </c>
      <c r="K275" s="211"/>
      <c r="L275" s="199"/>
      <c r="M275" s="234"/>
    </row>
    <row r="276" spans="1:15" ht="48" customHeight="1" x14ac:dyDescent="0.25">
      <c r="A276" s="170"/>
      <c r="B276" s="203"/>
      <c r="C276" s="182"/>
      <c r="D276" s="210"/>
      <c r="E276" s="129" t="s">
        <v>14</v>
      </c>
      <c r="F276" s="6">
        <v>1371.8</v>
      </c>
      <c r="G276" s="6">
        <v>426.22399999999999</v>
      </c>
      <c r="H276" s="6">
        <v>435.14</v>
      </c>
      <c r="I276" s="27">
        <f t="shared" si="85"/>
        <v>31.070418428342322</v>
      </c>
      <c r="J276" s="27">
        <f t="shared" si="80"/>
        <v>102.09185780247006</v>
      </c>
      <c r="K276" s="211"/>
      <c r="L276" s="199"/>
      <c r="M276" s="234"/>
    </row>
    <row r="277" spans="1:15" ht="21" customHeight="1" x14ac:dyDescent="0.25">
      <c r="A277" s="170" t="s">
        <v>253</v>
      </c>
      <c r="B277" s="203"/>
      <c r="C277" s="182"/>
      <c r="D277" s="208" t="s">
        <v>254</v>
      </c>
      <c r="E277" s="138" t="s">
        <v>11</v>
      </c>
      <c r="F277" s="6">
        <f>F279+F280</f>
        <v>136866.6</v>
      </c>
      <c r="G277" s="6">
        <f>G279+G280</f>
        <v>0</v>
      </c>
      <c r="H277" s="6">
        <f>H279+H280</f>
        <v>0</v>
      </c>
      <c r="I277" s="27">
        <f t="shared" ref="I277" si="86">G277/F277*100</f>
        <v>0</v>
      </c>
      <c r="J277" s="27">
        <v>0</v>
      </c>
      <c r="K277" s="211"/>
      <c r="L277" s="211"/>
      <c r="M277" s="235"/>
    </row>
    <row r="278" spans="1:15" ht="20.25" x14ac:dyDescent="0.25">
      <c r="A278" s="170"/>
      <c r="B278" s="203"/>
      <c r="C278" s="182"/>
      <c r="D278" s="209"/>
      <c r="E278" s="138" t="s">
        <v>12</v>
      </c>
      <c r="F278" s="6"/>
      <c r="G278" s="6"/>
      <c r="H278" s="6"/>
      <c r="I278" s="27"/>
      <c r="J278" s="27"/>
      <c r="K278" s="211"/>
      <c r="L278" s="199"/>
      <c r="M278" s="234"/>
    </row>
    <row r="279" spans="1:15" ht="40.5" x14ac:dyDescent="0.25">
      <c r="A279" s="170"/>
      <c r="B279" s="203"/>
      <c r="C279" s="182"/>
      <c r="D279" s="209"/>
      <c r="E279" s="138" t="s">
        <v>13</v>
      </c>
      <c r="F279" s="6">
        <v>130023.3</v>
      </c>
      <c r="G279" s="6">
        <v>0</v>
      </c>
      <c r="H279" s="6">
        <v>0</v>
      </c>
      <c r="I279" s="27">
        <f t="shared" ref="I279:I280" si="87">G279/F279*100</f>
        <v>0</v>
      </c>
      <c r="J279" s="27">
        <v>0</v>
      </c>
      <c r="K279" s="211"/>
      <c r="L279" s="199"/>
      <c r="M279" s="234"/>
    </row>
    <row r="280" spans="1:15" ht="48" customHeight="1" x14ac:dyDescent="0.25">
      <c r="A280" s="170"/>
      <c r="B280" s="203"/>
      <c r="C280" s="182"/>
      <c r="D280" s="210"/>
      <c r="E280" s="138" t="s">
        <v>14</v>
      </c>
      <c r="F280" s="6">
        <v>6843.3</v>
      </c>
      <c r="G280" s="6">
        <v>0</v>
      </c>
      <c r="H280" s="6">
        <v>0</v>
      </c>
      <c r="I280" s="27">
        <f t="shared" si="87"/>
        <v>0</v>
      </c>
      <c r="J280" s="27">
        <v>0</v>
      </c>
      <c r="K280" s="211"/>
      <c r="L280" s="199"/>
      <c r="M280" s="234"/>
    </row>
    <row r="281" spans="1:15" s="69" customFormat="1" ht="23.25" customHeight="1" x14ac:dyDescent="0.25">
      <c r="A281" s="183" t="s">
        <v>41</v>
      </c>
      <c r="B281" s="217" t="s">
        <v>122</v>
      </c>
      <c r="C281" s="328"/>
      <c r="D281" s="280"/>
      <c r="E281" s="66" t="s">
        <v>11</v>
      </c>
      <c r="F281" s="79">
        <f>F283+F284</f>
        <v>2676600.84</v>
      </c>
      <c r="G281" s="79">
        <f>G283+G284</f>
        <v>881271.47999999986</v>
      </c>
      <c r="H281" s="79">
        <f>H283+H284</f>
        <v>836317.79999999993</v>
      </c>
      <c r="I281" s="81">
        <f>G281/F281*100</f>
        <v>32.925024412680074</v>
      </c>
      <c r="J281" s="68">
        <f>H281/G281*100</f>
        <v>94.89899752571138</v>
      </c>
      <c r="K281" s="195" t="s">
        <v>249</v>
      </c>
      <c r="L281" s="304"/>
    </row>
    <row r="282" spans="1:15" s="69" customFormat="1" ht="24.75" customHeight="1" x14ac:dyDescent="0.25">
      <c r="A282" s="184"/>
      <c r="B282" s="218"/>
      <c r="C282" s="329"/>
      <c r="D282" s="281"/>
      <c r="E282" s="66" t="s">
        <v>12</v>
      </c>
      <c r="F282" s="79"/>
      <c r="G282" s="79"/>
      <c r="H282" s="79"/>
      <c r="I282" s="81"/>
      <c r="J282" s="68"/>
      <c r="K282" s="205"/>
      <c r="L282" s="305"/>
    </row>
    <row r="283" spans="1:15" s="69" customFormat="1" ht="43.5" customHeight="1" x14ac:dyDescent="0.25">
      <c r="A283" s="184"/>
      <c r="B283" s="218"/>
      <c r="C283" s="329"/>
      <c r="D283" s="281"/>
      <c r="E283" s="66" t="s">
        <v>13</v>
      </c>
      <c r="F283" s="79">
        <f>F288+F349+F353</f>
        <v>2550368</v>
      </c>
      <c r="G283" s="79">
        <f t="shared" ref="G283:H283" si="88">G288+G349+G353</f>
        <v>837207.89999999991</v>
      </c>
      <c r="H283" s="79">
        <f t="shared" si="88"/>
        <v>794501.90999999992</v>
      </c>
      <c r="I283" s="81">
        <f t="shared" si="80"/>
        <v>32.826944974215486</v>
      </c>
      <c r="J283" s="68">
        <f t="shared" si="80"/>
        <v>94.898998205821997</v>
      </c>
      <c r="K283" s="205"/>
      <c r="L283" s="305"/>
      <c r="O283" s="71"/>
    </row>
    <row r="284" spans="1:15" s="69" customFormat="1" ht="75" customHeight="1" x14ac:dyDescent="0.25">
      <c r="A284" s="185"/>
      <c r="B284" s="219"/>
      <c r="C284" s="330"/>
      <c r="D284" s="282"/>
      <c r="E284" s="66" t="s">
        <v>14</v>
      </c>
      <c r="F284" s="79">
        <f>F289+F350+F354</f>
        <v>126232.83999999998</v>
      </c>
      <c r="G284" s="79">
        <f t="shared" ref="G284:H284" si="89">G289+G350+G354</f>
        <v>44063.579999999994</v>
      </c>
      <c r="H284" s="79">
        <f t="shared" si="89"/>
        <v>41815.89</v>
      </c>
      <c r="I284" s="81">
        <f t="shared" si="80"/>
        <v>34.90659007592636</v>
      </c>
      <c r="J284" s="68">
        <f t="shared" si="80"/>
        <v>94.898984603611424</v>
      </c>
      <c r="K284" s="206"/>
      <c r="L284" s="306"/>
    </row>
    <row r="285" spans="1:15" ht="23.25" customHeight="1" x14ac:dyDescent="0.3">
      <c r="A285" s="133"/>
      <c r="B285" s="132" t="s">
        <v>12</v>
      </c>
      <c r="C285" s="130"/>
      <c r="D285" s="131"/>
      <c r="E285" s="135"/>
      <c r="F285" s="6"/>
      <c r="G285" s="6"/>
      <c r="H285" s="6" t="s">
        <v>78</v>
      </c>
      <c r="I285" s="27"/>
      <c r="J285" s="26"/>
      <c r="K285" s="2"/>
      <c r="L285" s="2"/>
    </row>
    <row r="286" spans="1:15" ht="20.25" x14ac:dyDescent="0.25">
      <c r="A286" s="204" t="s">
        <v>43</v>
      </c>
      <c r="B286" s="216"/>
      <c r="C286" s="172" t="s">
        <v>295</v>
      </c>
      <c r="D286" s="303"/>
      <c r="E286" s="161" t="s">
        <v>11</v>
      </c>
      <c r="F286" s="109">
        <f>F288+F289</f>
        <v>1807764.22</v>
      </c>
      <c r="G286" s="109">
        <f>G288+G289</f>
        <v>881271.47999999986</v>
      </c>
      <c r="H286" s="109">
        <f>H288+H289</f>
        <v>836317.79999999993</v>
      </c>
      <c r="I286" s="111">
        <f>G286/F286*100</f>
        <v>48.749248947962911</v>
      </c>
      <c r="J286" s="112">
        <f>H286/G286*100</f>
        <v>94.89899752571138</v>
      </c>
      <c r="K286" s="216"/>
      <c r="L286" s="216"/>
    </row>
    <row r="287" spans="1:15" ht="20.25" x14ac:dyDescent="0.25">
      <c r="A287" s="204"/>
      <c r="B287" s="216"/>
      <c r="C287" s="172"/>
      <c r="D287" s="303"/>
      <c r="E287" s="161" t="s">
        <v>12</v>
      </c>
      <c r="F287" s="109"/>
      <c r="G287" s="109"/>
      <c r="H287" s="109"/>
      <c r="I287" s="111"/>
      <c r="J287" s="36"/>
      <c r="K287" s="216"/>
      <c r="L287" s="216"/>
    </row>
    <row r="288" spans="1:15" ht="43.5" customHeight="1" x14ac:dyDescent="0.25">
      <c r="A288" s="204"/>
      <c r="B288" s="216"/>
      <c r="C288" s="172"/>
      <c r="D288" s="303"/>
      <c r="E288" s="161" t="s">
        <v>42</v>
      </c>
      <c r="F288" s="109">
        <f>F293+F297+F301+F305+F309+F313+F317+F321+F325+F329+F333+F337++F345+F341</f>
        <v>1717376</v>
      </c>
      <c r="G288" s="109">
        <f t="shared" ref="G288:H288" si="90">G293+G297+G301+G305+G309+G313+G317+G321+G325+G329+G333+G337++G345+G341</f>
        <v>837207.89999999991</v>
      </c>
      <c r="H288" s="109">
        <f t="shared" si="90"/>
        <v>794501.90999999992</v>
      </c>
      <c r="I288" s="111">
        <f>G288/F288*100</f>
        <v>48.749248854065726</v>
      </c>
      <c r="J288" s="112">
        <f>H288/G288*100</f>
        <v>94.898998205821997</v>
      </c>
      <c r="K288" s="216"/>
      <c r="L288" s="216"/>
    </row>
    <row r="289" spans="1:12" ht="42" customHeight="1" x14ac:dyDescent="0.25">
      <c r="A289" s="204"/>
      <c r="B289" s="216"/>
      <c r="C289" s="172"/>
      <c r="D289" s="303"/>
      <c r="E289" s="161" t="s">
        <v>14</v>
      </c>
      <c r="F289" s="109">
        <f>F294+F298+F302+F306+F310+F314+F318+F322+F326+F330+F334+F338++F346+F342</f>
        <v>90388.219999999987</v>
      </c>
      <c r="G289" s="109">
        <f t="shared" ref="G289:H289" si="91">G294+G298+G302+G306+G310+G314+G318+G322+G326+G330+G334+G338++G346+G342</f>
        <v>44063.579999999994</v>
      </c>
      <c r="H289" s="109">
        <f t="shared" si="91"/>
        <v>41815.89</v>
      </c>
      <c r="I289" s="111">
        <f>G289/F289*100</f>
        <v>48.749250732009109</v>
      </c>
      <c r="J289" s="112">
        <f>H289/G289*100</f>
        <v>94.898984603611424</v>
      </c>
      <c r="K289" s="216"/>
      <c r="L289" s="216"/>
    </row>
    <row r="290" spans="1:12" ht="19.5" customHeight="1" x14ac:dyDescent="0.3">
      <c r="A290" s="158"/>
      <c r="B290" s="150"/>
      <c r="C290" s="154" t="s">
        <v>12</v>
      </c>
      <c r="D290" s="24"/>
      <c r="E290" s="146"/>
      <c r="F290" s="6"/>
      <c r="G290" s="6"/>
      <c r="H290" s="6"/>
      <c r="I290" s="27"/>
      <c r="J290" s="29"/>
      <c r="K290" s="2"/>
      <c r="L290" s="2"/>
    </row>
    <row r="291" spans="1:12" ht="23.25" customHeight="1" x14ac:dyDescent="0.25">
      <c r="A291" s="173" t="s">
        <v>44</v>
      </c>
      <c r="B291" s="178"/>
      <c r="C291" s="182"/>
      <c r="D291" s="172" t="s">
        <v>296</v>
      </c>
      <c r="E291" s="146" t="s">
        <v>11</v>
      </c>
      <c r="F291" s="6">
        <f>F293+F294</f>
        <v>6128.5300000000007</v>
      </c>
      <c r="G291" s="6">
        <f>G293+G294</f>
        <v>6128.5300000000007</v>
      </c>
      <c r="H291" s="6">
        <f>H293+H294</f>
        <v>6128.5300000000007</v>
      </c>
      <c r="I291" s="27">
        <f>G291/F291*100</f>
        <v>100</v>
      </c>
      <c r="J291" s="27">
        <f>H291/G291*100</f>
        <v>100</v>
      </c>
      <c r="K291" s="174"/>
      <c r="L291" s="174"/>
    </row>
    <row r="292" spans="1:12" ht="22.5" customHeight="1" x14ac:dyDescent="0.25">
      <c r="A292" s="173"/>
      <c r="B292" s="178"/>
      <c r="C292" s="182"/>
      <c r="D292" s="172"/>
      <c r="E292" s="146" t="s">
        <v>12</v>
      </c>
      <c r="F292" s="6"/>
      <c r="G292" s="27"/>
      <c r="H292" s="27"/>
      <c r="I292" s="27"/>
      <c r="J292" s="29"/>
      <c r="K292" s="174"/>
      <c r="L292" s="174"/>
    </row>
    <row r="293" spans="1:12" ht="49.5" customHeight="1" x14ac:dyDescent="0.25">
      <c r="A293" s="173"/>
      <c r="B293" s="178"/>
      <c r="C293" s="182"/>
      <c r="D293" s="172"/>
      <c r="E293" s="146" t="s">
        <v>42</v>
      </c>
      <c r="F293" s="6">
        <v>5822.1</v>
      </c>
      <c r="G293" s="6">
        <v>5822.1</v>
      </c>
      <c r="H293" s="6">
        <v>5822.1</v>
      </c>
      <c r="I293" s="27">
        <f t="shared" ref="I293:J295" si="92">G293/F293*100</f>
        <v>100</v>
      </c>
      <c r="J293" s="38">
        <f t="shared" si="92"/>
        <v>100</v>
      </c>
      <c r="K293" s="174"/>
      <c r="L293" s="174"/>
    </row>
    <row r="294" spans="1:12" ht="71.25" customHeight="1" x14ac:dyDescent="0.25">
      <c r="A294" s="173"/>
      <c r="B294" s="178"/>
      <c r="C294" s="182"/>
      <c r="D294" s="172"/>
      <c r="E294" s="146" t="s">
        <v>14</v>
      </c>
      <c r="F294" s="6">
        <v>306.43</v>
      </c>
      <c r="G294" s="6">
        <v>306.43</v>
      </c>
      <c r="H294" s="6">
        <v>306.43</v>
      </c>
      <c r="I294" s="27">
        <f t="shared" si="92"/>
        <v>100</v>
      </c>
      <c r="J294" s="38">
        <f t="shared" si="92"/>
        <v>100</v>
      </c>
      <c r="K294" s="174"/>
      <c r="L294" s="174"/>
    </row>
    <row r="295" spans="1:12" ht="23.25" customHeight="1" x14ac:dyDescent="0.25">
      <c r="A295" s="173" t="s">
        <v>94</v>
      </c>
      <c r="B295" s="178"/>
      <c r="C295" s="182"/>
      <c r="D295" s="172" t="s">
        <v>297</v>
      </c>
      <c r="E295" s="146" t="s">
        <v>11</v>
      </c>
      <c r="F295" s="6">
        <f>F297+F298</f>
        <v>5705.79</v>
      </c>
      <c r="G295" s="6">
        <f>G297+G298</f>
        <v>0</v>
      </c>
      <c r="H295" s="6">
        <f>H297+H298</f>
        <v>0</v>
      </c>
      <c r="I295" s="27">
        <f t="shared" si="92"/>
        <v>0</v>
      </c>
      <c r="J295" s="38">
        <v>0</v>
      </c>
      <c r="K295" s="174"/>
      <c r="L295" s="174"/>
    </row>
    <row r="296" spans="1:12" ht="22.5" customHeight="1" x14ac:dyDescent="0.25">
      <c r="A296" s="173"/>
      <c r="B296" s="178"/>
      <c r="C296" s="182"/>
      <c r="D296" s="172"/>
      <c r="E296" s="146" t="s">
        <v>12</v>
      </c>
      <c r="F296" s="6"/>
      <c r="G296" s="6"/>
      <c r="H296" s="6"/>
      <c r="I296" s="27"/>
      <c r="J296" s="29"/>
      <c r="K296" s="174"/>
      <c r="L296" s="174"/>
    </row>
    <row r="297" spans="1:12" ht="38.25" customHeight="1" x14ac:dyDescent="0.25">
      <c r="A297" s="173"/>
      <c r="B297" s="178"/>
      <c r="C297" s="182"/>
      <c r="D297" s="172"/>
      <c r="E297" s="146" t="s">
        <v>42</v>
      </c>
      <c r="F297" s="6">
        <v>5420.5</v>
      </c>
      <c r="G297" s="6">
        <v>0</v>
      </c>
      <c r="H297" s="6">
        <v>0</v>
      </c>
      <c r="I297" s="27">
        <f t="shared" ref="I297:J299" si="93">G297/F297*100</f>
        <v>0</v>
      </c>
      <c r="J297" s="38">
        <v>0</v>
      </c>
      <c r="K297" s="174"/>
      <c r="L297" s="174"/>
    </row>
    <row r="298" spans="1:12" ht="45" customHeight="1" x14ac:dyDescent="0.25">
      <c r="A298" s="173"/>
      <c r="B298" s="178"/>
      <c r="C298" s="182"/>
      <c r="D298" s="172"/>
      <c r="E298" s="146" t="s">
        <v>14</v>
      </c>
      <c r="F298" s="6">
        <v>285.29000000000002</v>
      </c>
      <c r="G298" s="6">
        <v>0</v>
      </c>
      <c r="H298" s="6">
        <v>0</v>
      </c>
      <c r="I298" s="27">
        <f t="shared" si="93"/>
        <v>0</v>
      </c>
      <c r="J298" s="38">
        <v>0</v>
      </c>
      <c r="K298" s="174"/>
      <c r="L298" s="174"/>
    </row>
    <row r="299" spans="1:12" ht="23.25" customHeight="1" x14ac:dyDescent="0.25">
      <c r="A299" s="173" t="s">
        <v>153</v>
      </c>
      <c r="B299" s="178"/>
      <c r="C299" s="182"/>
      <c r="D299" s="172" t="s">
        <v>298</v>
      </c>
      <c r="E299" s="146" t="s">
        <v>11</v>
      </c>
      <c r="F299" s="6">
        <f>F301+F302</f>
        <v>368421.05</v>
      </c>
      <c r="G299" s="6">
        <f>G301+G302</f>
        <v>330000</v>
      </c>
      <c r="H299" s="6">
        <f>H301+H302</f>
        <v>311313.01</v>
      </c>
      <c r="I299" s="27">
        <f t="shared" si="93"/>
        <v>89.571429211224498</v>
      </c>
      <c r="J299" s="38">
        <f t="shared" si="93"/>
        <v>94.337275757575753</v>
      </c>
      <c r="K299" s="174"/>
      <c r="L299" s="174"/>
    </row>
    <row r="300" spans="1:12" ht="22.5" customHeight="1" x14ac:dyDescent="0.25">
      <c r="A300" s="173"/>
      <c r="B300" s="178"/>
      <c r="C300" s="182"/>
      <c r="D300" s="172"/>
      <c r="E300" s="146" t="s">
        <v>12</v>
      </c>
      <c r="F300" s="6"/>
      <c r="G300" s="6"/>
      <c r="H300" s="6"/>
      <c r="I300" s="27"/>
      <c r="J300" s="29"/>
      <c r="K300" s="174"/>
      <c r="L300" s="174"/>
    </row>
    <row r="301" spans="1:12" ht="42" customHeight="1" x14ac:dyDescent="0.25">
      <c r="A301" s="173"/>
      <c r="B301" s="178"/>
      <c r="C301" s="182"/>
      <c r="D301" s="172"/>
      <c r="E301" s="146" t="s">
        <v>42</v>
      </c>
      <c r="F301" s="6">
        <v>350000</v>
      </c>
      <c r="G301" s="6">
        <v>313500</v>
      </c>
      <c r="H301" s="6">
        <v>295747.36</v>
      </c>
      <c r="I301" s="27">
        <f t="shared" ref="I301:J303" si="94">G301/F301*100</f>
        <v>89.571428571428569</v>
      </c>
      <c r="J301" s="38">
        <f t="shared" si="94"/>
        <v>94.337275917065384</v>
      </c>
      <c r="K301" s="174"/>
      <c r="L301" s="174"/>
    </row>
    <row r="302" spans="1:12" ht="45" customHeight="1" x14ac:dyDescent="0.25">
      <c r="A302" s="173"/>
      <c r="B302" s="178"/>
      <c r="C302" s="182"/>
      <c r="D302" s="172"/>
      <c r="E302" s="146" t="s">
        <v>14</v>
      </c>
      <c r="F302" s="6">
        <v>18421.05</v>
      </c>
      <c r="G302" s="6">
        <v>16500</v>
      </c>
      <c r="H302" s="6">
        <v>15565.65</v>
      </c>
      <c r="I302" s="27">
        <f t="shared" si="94"/>
        <v>89.571441367348768</v>
      </c>
      <c r="J302" s="38">
        <f t="shared" si="94"/>
        <v>94.337272727272719</v>
      </c>
      <c r="K302" s="174"/>
      <c r="L302" s="174"/>
    </row>
    <row r="303" spans="1:12" ht="20.25" customHeight="1" x14ac:dyDescent="0.25">
      <c r="A303" s="173" t="s">
        <v>154</v>
      </c>
      <c r="B303" s="178"/>
      <c r="C303" s="182"/>
      <c r="D303" s="172" t="s">
        <v>299</v>
      </c>
      <c r="E303" s="146" t="s">
        <v>11</v>
      </c>
      <c r="F303" s="6">
        <f>F305+F306</f>
        <v>42105.26</v>
      </c>
      <c r="G303" s="6">
        <f>G305+G306</f>
        <v>0</v>
      </c>
      <c r="H303" s="6">
        <f>H305+H306</f>
        <v>0</v>
      </c>
      <c r="I303" s="27">
        <f t="shared" si="94"/>
        <v>0</v>
      </c>
      <c r="J303" s="38">
        <v>0</v>
      </c>
      <c r="K303" s="174"/>
      <c r="L303" s="174"/>
    </row>
    <row r="304" spans="1:12" ht="20.25" customHeight="1" x14ac:dyDescent="0.25">
      <c r="A304" s="173"/>
      <c r="B304" s="178"/>
      <c r="C304" s="182"/>
      <c r="D304" s="172"/>
      <c r="E304" s="146" t="s">
        <v>12</v>
      </c>
      <c r="F304" s="6"/>
      <c r="G304" s="6"/>
      <c r="H304" s="6"/>
      <c r="I304" s="27"/>
      <c r="J304" s="29"/>
      <c r="K304" s="174"/>
      <c r="L304" s="174"/>
    </row>
    <row r="305" spans="1:12" ht="41.25" customHeight="1" x14ac:dyDescent="0.25">
      <c r="A305" s="173"/>
      <c r="B305" s="178"/>
      <c r="C305" s="182"/>
      <c r="D305" s="172"/>
      <c r="E305" s="146" t="s">
        <v>42</v>
      </c>
      <c r="F305" s="5">
        <v>40000</v>
      </c>
      <c r="G305" s="5">
        <v>0</v>
      </c>
      <c r="H305" s="5">
        <v>0</v>
      </c>
      <c r="I305" s="27">
        <f t="shared" ref="I305:J307" si="95">G305/F305*100</f>
        <v>0</v>
      </c>
      <c r="J305" s="38">
        <v>0</v>
      </c>
      <c r="K305" s="174"/>
      <c r="L305" s="174"/>
    </row>
    <row r="306" spans="1:12" ht="191.25" customHeight="1" x14ac:dyDescent="0.25">
      <c r="A306" s="173"/>
      <c r="B306" s="178"/>
      <c r="C306" s="182"/>
      <c r="D306" s="172"/>
      <c r="E306" s="146" t="s">
        <v>14</v>
      </c>
      <c r="F306" s="5">
        <v>2105.2600000000002</v>
      </c>
      <c r="G306" s="5">
        <v>0</v>
      </c>
      <c r="H306" s="5">
        <v>0</v>
      </c>
      <c r="I306" s="27">
        <f t="shared" si="95"/>
        <v>0</v>
      </c>
      <c r="J306" s="38">
        <v>0</v>
      </c>
      <c r="K306" s="174"/>
      <c r="L306" s="174"/>
    </row>
    <row r="307" spans="1:12" ht="20.25" customHeight="1" x14ac:dyDescent="0.25">
      <c r="A307" s="173" t="s">
        <v>155</v>
      </c>
      <c r="B307" s="178"/>
      <c r="C307" s="182"/>
      <c r="D307" s="172" t="s">
        <v>300</v>
      </c>
      <c r="E307" s="146" t="s">
        <v>11</v>
      </c>
      <c r="F307" s="6">
        <f>F309+F310</f>
        <v>202148.32</v>
      </c>
      <c r="G307" s="6">
        <f>G309+G310</f>
        <v>174148.32</v>
      </c>
      <c r="H307" s="6">
        <f>H309+H310</f>
        <v>158764.44</v>
      </c>
      <c r="I307" s="27">
        <f t="shared" si="95"/>
        <v>86.148784219428592</v>
      </c>
      <c r="J307" s="38">
        <f t="shared" si="95"/>
        <v>91.166219691352751</v>
      </c>
      <c r="K307" s="174"/>
      <c r="L307" s="174"/>
    </row>
    <row r="308" spans="1:12" ht="20.25" customHeight="1" x14ac:dyDescent="0.25">
      <c r="A308" s="173"/>
      <c r="B308" s="178"/>
      <c r="C308" s="182"/>
      <c r="D308" s="172"/>
      <c r="E308" s="146" t="s">
        <v>12</v>
      </c>
      <c r="F308" s="6"/>
      <c r="G308" s="6"/>
      <c r="H308" s="6"/>
      <c r="I308" s="27"/>
      <c r="J308" s="29"/>
      <c r="K308" s="174"/>
      <c r="L308" s="174"/>
    </row>
    <row r="309" spans="1:12" ht="45.75" customHeight="1" x14ac:dyDescent="0.25">
      <c r="A309" s="173"/>
      <c r="B309" s="178"/>
      <c r="C309" s="182"/>
      <c r="D309" s="172"/>
      <c r="E309" s="146" t="s">
        <v>42</v>
      </c>
      <c r="F309" s="5">
        <v>192040.9</v>
      </c>
      <c r="G309" s="5">
        <v>165440.9</v>
      </c>
      <c r="H309" s="5">
        <v>150826.22</v>
      </c>
      <c r="I309" s="27">
        <f t="shared" ref="I309:J311" si="96">G309/F309*100</f>
        <v>86.148783930923045</v>
      </c>
      <c r="J309" s="38">
        <f t="shared" si="96"/>
        <v>91.166223104443944</v>
      </c>
      <c r="K309" s="174"/>
      <c r="L309" s="174"/>
    </row>
    <row r="310" spans="1:12" ht="42.75" customHeight="1" x14ac:dyDescent="0.25">
      <c r="A310" s="173"/>
      <c r="B310" s="178"/>
      <c r="C310" s="182"/>
      <c r="D310" s="172"/>
      <c r="E310" s="146" t="s">
        <v>14</v>
      </c>
      <c r="F310" s="5">
        <v>10107.42</v>
      </c>
      <c r="G310" s="5">
        <v>8707.42</v>
      </c>
      <c r="H310" s="5">
        <v>7938.22</v>
      </c>
      <c r="I310" s="27">
        <f t="shared" si="96"/>
        <v>86.148789701031518</v>
      </c>
      <c r="J310" s="38">
        <f t="shared" si="96"/>
        <v>91.166154842651437</v>
      </c>
      <c r="K310" s="174"/>
      <c r="L310" s="174"/>
    </row>
    <row r="311" spans="1:12" ht="20.25" customHeight="1" x14ac:dyDescent="0.25">
      <c r="A311" s="173" t="s">
        <v>238</v>
      </c>
      <c r="B311" s="178"/>
      <c r="C311" s="182"/>
      <c r="D311" s="172" t="s">
        <v>301</v>
      </c>
      <c r="E311" s="146" t="s">
        <v>11</v>
      </c>
      <c r="F311" s="6">
        <f>F313+F314</f>
        <v>2844.11</v>
      </c>
      <c r="G311" s="6">
        <f>G313+G314</f>
        <v>0</v>
      </c>
      <c r="H311" s="6">
        <f>H313+H314</f>
        <v>0</v>
      </c>
      <c r="I311" s="27">
        <f t="shared" si="96"/>
        <v>0</v>
      </c>
      <c r="J311" s="27">
        <v>0</v>
      </c>
      <c r="K311" s="174"/>
      <c r="L311" s="174"/>
    </row>
    <row r="312" spans="1:12" ht="20.25" customHeight="1" x14ac:dyDescent="0.25">
      <c r="A312" s="173"/>
      <c r="B312" s="178"/>
      <c r="C312" s="182"/>
      <c r="D312" s="172"/>
      <c r="E312" s="146" t="s">
        <v>12</v>
      </c>
      <c r="F312" s="6"/>
      <c r="G312" s="6"/>
      <c r="H312" s="6"/>
      <c r="I312" s="27"/>
      <c r="J312" s="29"/>
      <c r="K312" s="174"/>
      <c r="L312" s="174"/>
    </row>
    <row r="313" spans="1:12" ht="42.75" customHeight="1" x14ac:dyDescent="0.25">
      <c r="A313" s="173"/>
      <c r="B313" s="178"/>
      <c r="C313" s="182"/>
      <c r="D313" s="172"/>
      <c r="E313" s="146" t="s">
        <v>42</v>
      </c>
      <c r="F313" s="5">
        <v>2701.9</v>
      </c>
      <c r="G313" s="5">
        <v>0</v>
      </c>
      <c r="H313" s="5">
        <v>0</v>
      </c>
      <c r="I313" s="27">
        <f>G313/F313*100</f>
        <v>0</v>
      </c>
      <c r="J313" s="27">
        <v>0</v>
      </c>
      <c r="K313" s="174"/>
      <c r="L313" s="174"/>
    </row>
    <row r="314" spans="1:12" ht="45" customHeight="1" x14ac:dyDescent="0.25">
      <c r="A314" s="173"/>
      <c r="B314" s="178"/>
      <c r="C314" s="182"/>
      <c r="D314" s="172"/>
      <c r="E314" s="146" t="s">
        <v>14</v>
      </c>
      <c r="F314" s="5">
        <v>142.21</v>
      </c>
      <c r="G314" s="5">
        <v>0</v>
      </c>
      <c r="H314" s="5">
        <v>0</v>
      </c>
      <c r="I314" s="27">
        <f>G314/F314*100</f>
        <v>0</v>
      </c>
      <c r="J314" s="38">
        <v>0</v>
      </c>
      <c r="K314" s="174"/>
      <c r="L314" s="174"/>
    </row>
    <row r="315" spans="1:12" ht="20.25" customHeight="1" x14ac:dyDescent="0.25">
      <c r="A315" s="173" t="s">
        <v>239</v>
      </c>
      <c r="B315" s="178"/>
      <c r="C315" s="182"/>
      <c r="D315" s="172" t="s">
        <v>302</v>
      </c>
      <c r="E315" s="146" t="s">
        <v>11</v>
      </c>
      <c r="F315" s="6">
        <f>F317+F318</f>
        <v>505458.52999999997</v>
      </c>
      <c r="G315" s="6">
        <f>G317+G318</f>
        <v>317270.99</v>
      </c>
      <c r="H315" s="6">
        <f>H317+H318</f>
        <v>306388.18</v>
      </c>
      <c r="I315" s="27">
        <f>G315/F315*100</f>
        <v>62.768945654156838</v>
      </c>
      <c r="J315" s="38">
        <v>100</v>
      </c>
      <c r="K315" s="174"/>
      <c r="L315" s="174"/>
    </row>
    <row r="316" spans="1:12" ht="20.25" customHeight="1" x14ac:dyDescent="0.25">
      <c r="A316" s="173"/>
      <c r="B316" s="178"/>
      <c r="C316" s="182"/>
      <c r="D316" s="172"/>
      <c r="E316" s="146" t="s">
        <v>12</v>
      </c>
      <c r="F316" s="6"/>
      <c r="G316" s="6"/>
      <c r="H316" s="6"/>
      <c r="I316" s="27"/>
      <c r="J316" s="29"/>
      <c r="K316" s="174"/>
      <c r="L316" s="174"/>
    </row>
    <row r="317" spans="1:12" ht="41.25" customHeight="1" x14ac:dyDescent="0.25">
      <c r="A317" s="173"/>
      <c r="B317" s="178"/>
      <c r="C317" s="182"/>
      <c r="D317" s="172"/>
      <c r="E317" s="146" t="s">
        <v>42</v>
      </c>
      <c r="F317" s="6">
        <v>480185.59999999998</v>
      </c>
      <c r="G317" s="6">
        <v>301407.44</v>
      </c>
      <c r="H317" s="6">
        <v>291068.77</v>
      </c>
      <c r="I317" s="27">
        <f t="shared" ref="I317:I318" si="97">G317/F317*100</f>
        <v>62.768946007543761</v>
      </c>
      <c r="J317" s="38">
        <v>100</v>
      </c>
      <c r="K317" s="174"/>
      <c r="L317" s="174"/>
    </row>
    <row r="318" spans="1:12" ht="97.5" customHeight="1" x14ac:dyDescent="0.25">
      <c r="A318" s="173"/>
      <c r="B318" s="178"/>
      <c r="C318" s="182"/>
      <c r="D318" s="172"/>
      <c r="E318" s="146" t="s">
        <v>14</v>
      </c>
      <c r="F318" s="6">
        <v>25272.93</v>
      </c>
      <c r="G318" s="6">
        <v>15863.55</v>
      </c>
      <c r="H318" s="6">
        <v>15319.41</v>
      </c>
      <c r="I318" s="27">
        <f t="shared" si="97"/>
        <v>62.76893893980634</v>
      </c>
      <c r="J318" s="38">
        <f>H315/G315*100</f>
        <v>96.569869183438428</v>
      </c>
      <c r="K318" s="174"/>
      <c r="L318" s="174"/>
    </row>
    <row r="319" spans="1:12" ht="23.25" customHeight="1" x14ac:dyDescent="0.25">
      <c r="A319" s="173" t="s">
        <v>312</v>
      </c>
      <c r="B319" s="178"/>
      <c r="C319" s="182"/>
      <c r="D319" s="172" t="s">
        <v>303</v>
      </c>
      <c r="E319" s="146" t="s">
        <v>11</v>
      </c>
      <c r="F319" s="5">
        <f>F321+F322</f>
        <v>62345.469999999994</v>
      </c>
      <c r="G319" s="5">
        <f>G321+G322</f>
        <v>0</v>
      </c>
      <c r="H319" s="5">
        <f>H321+H322</f>
        <v>0</v>
      </c>
      <c r="I319" s="27">
        <f>G319/F319*100</f>
        <v>0</v>
      </c>
      <c r="J319" s="38">
        <v>0</v>
      </c>
      <c r="K319" s="174"/>
      <c r="L319" s="174"/>
    </row>
    <row r="320" spans="1:12" ht="23.25" customHeight="1" x14ac:dyDescent="0.25">
      <c r="A320" s="173"/>
      <c r="B320" s="178"/>
      <c r="C320" s="182"/>
      <c r="D320" s="172"/>
      <c r="E320" s="146" t="s">
        <v>12</v>
      </c>
      <c r="F320" s="5"/>
      <c r="G320" s="6"/>
      <c r="H320" s="6"/>
      <c r="I320" s="27"/>
      <c r="J320" s="29"/>
      <c r="K320" s="174"/>
      <c r="L320" s="174"/>
    </row>
    <row r="321" spans="1:12" ht="43.5" customHeight="1" x14ac:dyDescent="0.25">
      <c r="A321" s="173"/>
      <c r="B321" s="178"/>
      <c r="C321" s="182"/>
      <c r="D321" s="172"/>
      <c r="E321" s="146" t="s">
        <v>42</v>
      </c>
      <c r="F321" s="5">
        <v>59228.2</v>
      </c>
      <c r="G321" s="5">
        <v>0</v>
      </c>
      <c r="H321" s="5">
        <v>0</v>
      </c>
      <c r="I321" s="27">
        <f>G321/F321*100</f>
        <v>0</v>
      </c>
      <c r="J321" s="38">
        <v>0</v>
      </c>
      <c r="K321" s="174"/>
      <c r="L321" s="174"/>
    </row>
    <row r="322" spans="1:12" ht="45" customHeight="1" x14ac:dyDescent="0.25">
      <c r="A322" s="173"/>
      <c r="B322" s="178"/>
      <c r="C322" s="182"/>
      <c r="D322" s="172"/>
      <c r="E322" s="146" t="s">
        <v>14</v>
      </c>
      <c r="F322" s="5">
        <v>3117.27</v>
      </c>
      <c r="G322" s="5">
        <v>0</v>
      </c>
      <c r="H322" s="5">
        <v>0</v>
      </c>
      <c r="I322" s="27">
        <f>G322/F322*100</f>
        <v>0</v>
      </c>
      <c r="J322" s="38">
        <v>0</v>
      </c>
      <c r="K322" s="174"/>
      <c r="L322" s="174"/>
    </row>
    <row r="323" spans="1:12" ht="23.25" customHeight="1" x14ac:dyDescent="0.25">
      <c r="A323" s="173" t="s">
        <v>313</v>
      </c>
      <c r="B323" s="178"/>
      <c r="C323" s="182"/>
      <c r="D323" s="172" t="s">
        <v>304</v>
      </c>
      <c r="E323" s="146" t="s">
        <v>11</v>
      </c>
      <c r="F323" s="5">
        <f>F325+F326</f>
        <v>26736.84</v>
      </c>
      <c r="G323" s="5">
        <f>G325+G326</f>
        <v>0</v>
      </c>
      <c r="H323" s="5">
        <f>H325+H326</f>
        <v>0</v>
      </c>
      <c r="I323" s="27">
        <f>G323/F323*100</f>
        <v>0</v>
      </c>
      <c r="J323" s="38">
        <v>0</v>
      </c>
      <c r="K323" s="174"/>
      <c r="L323" s="174"/>
    </row>
    <row r="324" spans="1:12" ht="23.25" customHeight="1" x14ac:dyDescent="0.25">
      <c r="A324" s="173"/>
      <c r="B324" s="178"/>
      <c r="C324" s="182"/>
      <c r="D324" s="172"/>
      <c r="E324" s="146" t="s">
        <v>12</v>
      </c>
      <c r="F324" s="5"/>
      <c r="G324" s="6"/>
      <c r="H324" s="6"/>
      <c r="I324" s="27"/>
      <c r="J324" s="29"/>
      <c r="K324" s="174"/>
      <c r="L324" s="174"/>
    </row>
    <row r="325" spans="1:12" ht="43.5" customHeight="1" x14ac:dyDescent="0.25">
      <c r="A325" s="173"/>
      <c r="B325" s="178"/>
      <c r="C325" s="182"/>
      <c r="D325" s="172"/>
      <c r="E325" s="146" t="s">
        <v>42</v>
      </c>
      <c r="F325" s="5">
        <v>25400</v>
      </c>
      <c r="G325" s="5">
        <v>0</v>
      </c>
      <c r="H325" s="5">
        <v>0</v>
      </c>
      <c r="I325" s="27">
        <f>G325/F325*100</f>
        <v>0</v>
      </c>
      <c r="J325" s="38">
        <v>0</v>
      </c>
      <c r="K325" s="174"/>
      <c r="L325" s="174"/>
    </row>
    <row r="326" spans="1:12" ht="39.75" customHeight="1" x14ac:dyDescent="0.25">
      <c r="A326" s="173"/>
      <c r="B326" s="178"/>
      <c r="C326" s="182"/>
      <c r="D326" s="172"/>
      <c r="E326" s="146" t="s">
        <v>14</v>
      </c>
      <c r="F326" s="5">
        <v>1336.84</v>
      </c>
      <c r="G326" s="5">
        <v>0</v>
      </c>
      <c r="H326" s="5">
        <v>0</v>
      </c>
      <c r="I326" s="27">
        <f>G326/F326*100</f>
        <v>0</v>
      </c>
      <c r="J326" s="38">
        <v>0</v>
      </c>
      <c r="K326" s="174"/>
      <c r="L326" s="174"/>
    </row>
    <row r="327" spans="1:12" ht="21.75" customHeight="1" x14ac:dyDescent="0.25">
      <c r="A327" s="220" t="s">
        <v>314</v>
      </c>
      <c r="B327" s="204"/>
      <c r="C327" s="207"/>
      <c r="D327" s="172" t="s">
        <v>305</v>
      </c>
      <c r="E327" s="146" t="s">
        <v>11</v>
      </c>
      <c r="F327" s="6">
        <f>F329+F330</f>
        <v>89747.26</v>
      </c>
      <c r="G327" s="27">
        <f>G329+G330</f>
        <v>0</v>
      </c>
      <c r="H327" s="27">
        <f>H329+H330</f>
        <v>0</v>
      </c>
      <c r="I327" s="27">
        <f>G327/F327*100</f>
        <v>0</v>
      </c>
      <c r="J327" s="38">
        <v>0</v>
      </c>
      <c r="K327" s="181"/>
      <c r="L327" s="239"/>
    </row>
    <row r="328" spans="1:12" ht="18.75" customHeight="1" x14ac:dyDescent="0.25">
      <c r="A328" s="220"/>
      <c r="B328" s="204"/>
      <c r="C328" s="207"/>
      <c r="D328" s="172"/>
      <c r="E328" s="146" t="s">
        <v>12</v>
      </c>
      <c r="F328" s="6"/>
      <c r="G328" s="27"/>
      <c r="H328" s="27"/>
      <c r="I328" s="27"/>
      <c r="J328" s="27"/>
      <c r="K328" s="181"/>
      <c r="L328" s="239"/>
    </row>
    <row r="329" spans="1:12" ht="41.25" customHeight="1" x14ac:dyDescent="0.25">
      <c r="A329" s="220"/>
      <c r="B329" s="204"/>
      <c r="C329" s="207"/>
      <c r="D329" s="172"/>
      <c r="E329" s="146" t="s">
        <v>42</v>
      </c>
      <c r="F329" s="6">
        <v>85259.9</v>
      </c>
      <c r="G329" s="6">
        <v>0</v>
      </c>
      <c r="H329" s="6">
        <v>0</v>
      </c>
      <c r="I329" s="27">
        <f>G329/F329*100</f>
        <v>0</v>
      </c>
      <c r="J329" s="38">
        <v>0</v>
      </c>
      <c r="K329" s="181"/>
      <c r="L329" s="239"/>
    </row>
    <row r="330" spans="1:12" ht="141.75" customHeight="1" x14ac:dyDescent="0.25">
      <c r="A330" s="220"/>
      <c r="B330" s="204"/>
      <c r="C330" s="207"/>
      <c r="D330" s="172"/>
      <c r="E330" s="146" t="s">
        <v>14</v>
      </c>
      <c r="F330" s="6">
        <v>4487.3599999999997</v>
      </c>
      <c r="G330" s="6">
        <v>0</v>
      </c>
      <c r="H330" s="6">
        <v>0</v>
      </c>
      <c r="I330" s="27">
        <f>G330/F330*100</f>
        <v>0</v>
      </c>
      <c r="J330" s="38">
        <v>0</v>
      </c>
      <c r="K330" s="181"/>
      <c r="L330" s="239"/>
    </row>
    <row r="331" spans="1:12" ht="18.75" customHeight="1" x14ac:dyDescent="0.25">
      <c r="A331" s="220" t="s">
        <v>315</v>
      </c>
      <c r="B331" s="221"/>
      <c r="C331" s="207"/>
      <c r="D331" s="213" t="s">
        <v>306</v>
      </c>
      <c r="E331" s="146" t="s">
        <v>11</v>
      </c>
      <c r="F331" s="6">
        <f>F333+F334</f>
        <v>229893.79</v>
      </c>
      <c r="G331" s="6">
        <f>G333+G334</f>
        <v>0</v>
      </c>
      <c r="H331" s="6">
        <f>H333+H334</f>
        <v>0</v>
      </c>
      <c r="I331" s="27">
        <f>G331/F331*100</f>
        <v>0</v>
      </c>
      <c r="J331" s="38">
        <v>0</v>
      </c>
      <c r="K331" s="238"/>
      <c r="L331" s="239"/>
    </row>
    <row r="332" spans="1:12" ht="20.25" x14ac:dyDescent="0.25">
      <c r="A332" s="220"/>
      <c r="B332" s="221"/>
      <c r="C332" s="207"/>
      <c r="D332" s="214"/>
      <c r="E332" s="146" t="s">
        <v>12</v>
      </c>
      <c r="F332" s="6"/>
      <c r="G332" s="6"/>
      <c r="H332" s="6"/>
      <c r="I332" s="27"/>
      <c r="J332" s="27"/>
      <c r="K332" s="238"/>
      <c r="L332" s="239"/>
    </row>
    <row r="333" spans="1:12" ht="40.5" x14ac:dyDescent="0.25">
      <c r="A333" s="220"/>
      <c r="B333" s="221"/>
      <c r="C333" s="207"/>
      <c r="D333" s="214"/>
      <c r="E333" s="146" t="s">
        <v>42</v>
      </c>
      <c r="F333" s="6">
        <v>218399.1</v>
      </c>
      <c r="G333" s="6">
        <v>0</v>
      </c>
      <c r="H333" s="6">
        <v>0</v>
      </c>
      <c r="I333" s="27">
        <f>G333/F333*100</f>
        <v>0</v>
      </c>
      <c r="J333" s="38">
        <v>0</v>
      </c>
      <c r="K333" s="238"/>
      <c r="L333" s="239"/>
    </row>
    <row r="334" spans="1:12" ht="42" customHeight="1" x14ac:dyDescent="0.25">
      <c r="A334" s="220"/>
      <c r="B334" s="221"/>
      <c r="C334" s="207"/>
      <c r="D334" s="215"/>
      <c r="E334" s="146" t="s">
        <v>14</v>
      </c>
      <c r="F334" s="6">
        <v>11494.69</v>
      </c>
      <c r="G334" s="6">
        <v>0</v>
      </c>
      <c r="H334" s="6">
        <v>0</v>
      </c>
      <c r="I334" s="27">
        <f>G334/F334*100</f>
        <v>0</v>
      </c>
      <c r="J334" s="38">
        <v>0</v>
      </c>
      <c r="K334" s="238"/>
      <c r="L334" s="239"/>
    </row>
    <row r="335" spans="1:12" ht="22.5" customHeight="1" x14ac:dyDescent="0.25">
      <c r="A335" s="220" t="s">
        <v>316</v>
      </c>
      <c r="B335" s="203"/>
      <c r="C335" s="242"/>
      <c r="D335" s="213" t="s">
        <v>307</v>
      </c>
      <c r="E335" s="146" t="s">
        <v>11</v>
      </c>
      <c r="F335" s="5">
        <f>F337+F338</f>
        <v>26125.579999999998</v>
      </c>
      <c r="G335" s="5">
        <f>G337+G338</f>
        <v>0</v>
      </c>
      <c r="H335" s="29">
        <f>H337+H338</f>
        <v>0</v>
      </c>
      <c r="I335" s="29">
        <f>G335/F335*100</f>
        <v>0</v>
      </c>
      <c r="J335" s="38">
        <v>0</v>
      </c>
      <c r="K335" s="174"/>
      <c r="L335" s="174"/>
    </row>
    <row r="336" spans="1:12" ht="18.75" customHeight="1" x14ac:dyDescent="0.25">
      <c r="A336" s="220"/>
      <c r="B336" s="203"/>
      <c r="C336" s="243"/>
      <c r="D336" s="214"/>
      <c r="E336" s="146" t="s">
        <v>12</v>
      </c>
      <c r="F336" s="5"/>
      <c r="G336" s="5"/>
      <c r="H336" s="29"/>
      <c r="I336" s="29"/>
      <c r="J336" s="29"/>
      <c r="K336" s="174"/>
      <c r="L336" s="174"/>
    </row>
    <row r="337" spans="1:12" ht="39" customHeight="1" x14ac:dyDescent="0.25">
      <c r="A337" s="220"/>
      <c r="B337" s="203"/>
      <c r="C337" s="243"/>
      <c r="D337" s="214"/>
      <c r="E337" s="146" t="s">
        <v>42</v>
      </c>
      <c r="F337" s="5">
        <v>24819.3</v>
      </c>
      <c r="G337" s="5">
        <v>0</v>
      </c>
      <c r="H337" s="5">
        <v>0</v>
      </c>
      <c r="I337" s="29">
        <f>G337/F337*100</f>
        <v>0</v>
      </c>
      <c r="J337" s="38">
        <v>0</v>
      </c>
      <c r="K337" s="174"/>
      <c r="L337" s="174"/>
    </row>
    <row r="338" spans="1:12" ht="39.75" customHeight="1" x14ac:dyDescent="0.25">
      <c r="A338" s="220"/>
      <c r="B338" s="203"/>
      <c r="C338" s="244"/>
      <c r="D338" s="215"/>
      <c r="E338" s="146" t="s">
        <v>14</v>
      </c>
      <c r="F338" s="5">
        <v>1306.28</v>
      </c>
      <c r="G338" s="5">
        <v>0</v>
      </c>
      <c r="H338" s="5">
        <v>0</v>
      </c>
      <c r="I338" s="29">
        <f>G338/F338*100</f>
        <v>0</v>
      </c>
      <c r="J338" s="38">
        <v>0</v>
      </c>
      <c r="K338" s="174"/>
      <c r="L338" s="174"/>
    </row>
    <row r="339" spans="1:12" ht="22.5" customHeight="1" x14ac:dyDescent="0.25">
      <c r="A339" s="220" t="s">
        <v>317</v>
      </c>
      <c r="B339" s="203"/>
      <c r="C339" s="242"/>
      <c r="D339" s="213" t="s">
        <v>308</v>
      </c>
      <c r="E339" s="146" t="s">
        <v>11</v>
      </c>
      <c r="F339" s="5">
        <f>F341+F342</f>
        <v>49998.95</v>
      </c>
      <c r="G339" s="5">
        <f>G341+G342</f>
        <v>49998.95</v>
      </c>
      <c r="H339" s="29">
        <f>H341+H342</f>
        <v>49998.95</v>
      </c>
      <c r="I339" s="29">
        <f>G339/F339*100</f>
        <v>100</v>
      </c>
      <c r="J339" s="38">
        <f t="shared" ref="J339:J346" si="98">H339/G339*100</f>
        <v>100</v>
      </c>
      <c r="K339" s="174"/>
      <c r="L339" s="174"/>
    </row>
    <row r="340" spans="1:12" ht="18.75" customHeight="1" x14ac:dyDescent="0.25">
      <c r="A340" s="220"/>
      <c r="B340" s="203"/>
      <c r="C340" s="243"/>
      <c r="D340" s="214"/>
      <c r="E340" s="146" t="s">
        <v>12</v>
      </c>
      <c r="F340" s="5"/>
      <c r="G340" s="5"/>
      <c r="H340" s="29"/>
      <c r="I340" s="29"/>
      <c r="J340" s="29"/>
      <c r="K340" s="174"/>
      <c r="L340" s="174"/>
    </row>
    <row r="341" spans="1:12" ht="39" customHeight="1" x14ac:dyDescent="0.25">
      <c r="A341" s="220"/>
      <c r="B341" s="203"/>
      <c r="C341" s="243"/>
      <c r="D341" s="214"/>
      <c r="E341" s="146" t="s">
        <v>42</v>
      </c>
      <c r="F341" s="5">
        <v>47499</v>
      </c>
      <c r="G341" s="5">
        <v>47499</v>
      </c>
      <c r="H341" s="5">
        <v>47499</v>
      </c>
      <c r="I341" s="29">
        <f>G341/F341*100</f>
        <v>100</v>
      </c>
      <c r="J341" s="38">
        <f t="shared" si="98"/>
        <v>100</v>
      </c>
      <c r="K341" s="174"/>
      <c r="L341" s="174"/>
    </row>
    <row r="342" spans="1:12" ht="39.75" customHeight="1" x14ac:dyDescent="0.25">
      <c r="A342" s="220"/>
      <c r="B342" s="203"/>
      <c r="C342" s="244"/>
      <c r="D342" s="215"/>
      <c r="E342" s="146" t="s">
        <v>14</v>
      </c>
      <c r="F342" s="5">
        <v>2499.9499999999998</v>
      </c>
      <c r="G342" s="5">
        <v>2499.9499999999998</v>
      </c>
      <c r="H342" s="5">
        <v>2499.9499999999998</v>
      </c>
      <c r="I342" s="29">
        <f>G342/F342*100</f>
        <v>100</v>
      </c>
      <c r="J342" s="38">
        <f t="shared" si="98"/>
        <v>100</v>
      </c>
      <c r="K342" s="174"/>
      <c r="L342" s="174"/>
    </row>
    <row r="343" spans="1:12" ht="22.5" customHeight="1" x14ac:dyDescent="0.25">
      <c r="A343" s="220" t="s">
        <v>318</v>
      </c>
      <c r="B343" s="179"/>
      <c r="C343" s="179"/>
      <c r="D343" s="213" t="s">
        <v>309</v>
      </c>
      <c r="E343" s="146" t="s">
        <v>11</v>
      </c>
      <c r="F343" s="5">
        <f>F345+F346</f>
        <v>190104.74</v>
      </c>
      <c r="G343" s="5">
        <f>G345+G346</f>
        <v>3724.69</v>
      </c>
      <c r="H343" s="29">
        <f>H345+H346</f>
        <v>3724.69</v>
      </c>
      <c r="I343" s="29">
        <f>G343/F343*100</f>
        <v>1.959283077318325</v>
      </c>
      <c r="J343" s="38">
        <f t="shared" si="98"/>
        <v>100</v>
      </c>
      <c r="K343" s="248"/>
      <c r="L343" s="200"/>
    </row>
    <row r="344" spans="1:12" ht="18.75" customHeight="1" x14ac:dyDescent="0.25">
      <c r="A344" s="220"/>
      <c r="B344" s="179"/>
      <c r="C344" s="179"/>
      <c r="D344" s="214"/>
      <c r="E344" s="146" t="s">
        <v>12</v>
      </c>
      <c r="F344" s="5"/>
      <c r="G344" s="5"/>
      <c r="H344" s="29"/>
      <c r="I344" s="29"/>
      <c r="J344" s="29"/>
      <c r="K344" s="249"/>
      <c r="L344" s="201"/>
    </row>
    <row r="345" spans="1:12" ht="45.75" customHeight="1" x14ac:dyDescent="0.25">
      <c r="A345" s="220"/>
      <c r="B345" s="179"/>
      <c r="C345" s="179"/>
      <c r="D345" s="214"/>
      <c r="E345" s="146" t="s">
        <v>42</v>
      </c>
      <c r="F345" s="5">
        <v>180599.5</v>
      </c>
      <c r="G345" s="5">
        <v>3538.46</v>
      </c>
      <c r="H345" s="5">
        <v>3538.46</v>
      </c>
      <c r="I345" s="29">
        <f>G345/F345*100</f>
        <v>1.9592856015658959</v>
      </c>
      <c r="J345" s="38">
        <f t="shared" si="98"/>
        <v>100</v>
      </c>
      <c r="K345" s="249"/>
      <c r="L345" s="201"/>
    </row>
    <row r="346" spans="1:12" ht="42.75" customHeight="1" x14ac:dyDescent="0.25">
      <c r="A346" s="220"/>
      <c r="B346" s="179"/>
      <c r="C346" s="179"/>
      <c r="D346" s="215"/>
      <c r="E346" s="146" t="s">
        <v>14</v>
      </c>
      <c r="F346" s="5">
        <v>9505.24</v>
      </c>
      <c r="G346" s="5">
        <v>186.23</v>
      </c>
      <c r="H346" s="5">
        <v>186.23</v>
      </c>
      <c r="I346" s="29">
        <f>G346/F346*100</f>
        <v>1.9592351166304058</v>
      </c>
      <c r="J346" s="38">
        <f t="shared" si="98"/>
        <v>100</v>
      </c>
      <c r="K346" s="250"/>
      <c r="L346" s="202"/>
    </row>
    <row r="347" spans="1:12" ht="22.5" customHeight="1" x14ac:dyDescent="0.25">
      <c r="A347" s="332" t="s">
        <v>154</v>
      </c>
      <c r="B347" s="179"/>
      <c r="C347" s="172" t="s">
        <v>310</v>
      </c>
      <c r="D347" s="179"/>
      <c r="E347" s="146" t="s">
        <v>11</v>
      </c>
      <c r="F347" s="5">
        <f>F349+F350</f>
        <v>678906.32</v>
      </c>
      <c r="G347" s="5">
        <f>G349+G350</f>
        <v>0</v>
      </c>
      <c r="H347" s="29">
        <f>H349+H350</f>
        <v>0</v>
      </c>
      <c r="I347" s="29">
        <f>G347/F347*100</f>
        <v>0</v>
      </c>
      <c r="J347" s="38">
        <v>0</v>
      </c>
      <c r="K347" s="170" t="s">
        <v>50</v>
      </c>
      <c r="L347" s="174"/>
    </row>
    <row r="348" spans="1:12" ht="18.75" customHeight="1" x14ac:dyDescent="0.25">
      <c r="A348" s="332"/>
      <c r="B348" s="179"/>
      <c r="C348" s="172"/>
      <c r="D348" s="179"/>
      <c r="E348" s="146" t="s">
        <v>12</v>
      </c>
      <c r="F348" s="5"/>
      <c r="G348" s="5"/>
      <c r="H348" s="29"/>
      <c r="I348" s="29"/>
      <c r="J348" s="29"/>
      <c r="K348" s="170"/>
      <c r="L348" s="174"/>
    </row>
    <row r="349" spans="1:12" ht="39" customHeight="1" x14ac:dyDescent="0.25">
      <c r="A349" s="332"/>
      <c r="B349" s="179"/>
      <c r="C349" s="172"/>
      <c r="D349" s="179"/>
      <c r="E349" s="146" t="s">
        <v>42</v>
      </c>
      <c r="F349" s="5">
        <v>644961</v>
      </c>
      <c r="G349" s="5">
        <v>0</v>
      </c>
      <c r="H349" s="5">
        <v>0</v>
      </c>
      <c r="I349" s="29">
        <f>G349/F349*100</f>
        <v>0</v>
      </c>
      <c r="J349" s="38">
        <v>0</v>
      </c>
      <c r="K349" s="170"/>
      <c r="L349" s="174"/>
    </row>
    <row r="350" spans="1:12" ht="39.75" customHeight="1" x14ac:dyDescent="0.25">
      <c r="A350" s="332"/>
      <c r="B350" s="179"/>
      <c r="C350" s="172"/>
      <c r="D350" s="179"/>
      <c r="E350" s="146" t="s">
        <v>14</v>
      </c>
      <c r="F350" s="5">
        <v>33945.32</v>
      </c>
      <c r="G350" s="5">
        <v>0</v>
      </c>
      <c r="H350" s="5">
        <v>0</v>
      </c>
      <c r="I350" s="29">
        <f>G350/F350*100</f>
        <v>0</v>
      </c>
      <c r="J350" s="38">
        <v>0</v>
      </c>
      <c r="K350" s="170"/>
      <c r="L350" s="174"/>
    </row>
    <row r="351" spans="1:12" ht="22.5" customHeight="1" x14ac:dyDescent="0.25">
      <c r="A351" s="332" t="s">
        <v>155</v>
      </c>
      <c r="B351" s="179"/>
      <c r="C351" s="172" t="s">
        <v>311</v>
      </c>
      <c r="D351" s="179"/>
      <c r="E351" s="146" t="s">
        <v>11</v>
      </c>
      <c r="F351" s="5">
        <f>F353+F354</f>
        <v>189930.3</v>
      </c>
      <c r="G351" s="5">
        <f>G353+G354</f>
        <v>0</v>
      </c>
      <c r="H351" s="5">
        <f>H353+H354</f>
        <v>0</v>
      </c>
      <c r="I351" s="29">
        <f>G351/F351*100</f>
        <v>0</v>
      </c>
      <c r="J351" s="38">
        <v>0</v>
      </c>
      <c r="K351" s="170" t="s">
        <v>50</v>
      </c>
      <c r="L351" s="174"/>
    </row>
    <row r="352" spans="1:12" ht="18.75" customHeight="1" x14ac:dyDescent="0.25">
      <c r="A352" s="332"/>
      <c r="B352" s="179"/>
      <c r="C352" s="172"/>
      <c r="D352" s="179"/>
      <c r="E352" s="146" t="s">
        <v>12</v>
      </c>
      <c r="F352" s="5"/>
      <c r="G352" s="5"/>
      <c r="H352" s="29"/>
      <c r="I352" s="29"/>
      <c r="J352" s="29"/>
      <c r="K352" s="170"/>
      <c r="L352" s="174"/>
    </row>
    <row r="353" spans="1:12" ht="39" customHeight="1" x14ac:dyDescent="0.25">
      <c r="A353" s="332"/>
      <c r="B353" s="179"/>
      <c r="C353" s="172"/>
      <c r="D353" s="179"/>
      <c r="E353" s="146" t="s">
        <v>42</v>
      </c>
      <c r="F353" s="5">
        <v>188031</v>
      </c>
      <c r="G353" s="5">
        <v>0</v>
      </c>
      <c r="H353" s="5">
        <v>0</v>
      </c>
      <c r="I353" s="29">
        <f>G353/F353*100</f>
        <v>0</v>
      </c>
      <c r="J353" s="38">
        <v>0</v>
      </c>
      <c r="K353" s="170"/>
      <c r="L353" s="174"/>
    </row>
    <row r="354" spans="1:12" ht="105" customHeight="1" x14ac:dyDescent="0.25">
      <c r="A354" s="332"/>
      <c r="B354" s="179"/>
      <c r="C354" s="172"/>
      <c r="D354" s="179"/>
      <c r="E354" s="146" t="s">
        <v>14</v>
      </c>
      <c r="F354" s="5">
        <v>1899.3</v>
      </c>
      <c r="G354" s="5">
        <v>0</v>
      </c>
      <c r="H354" s="5">
        <v>0</v>
      </c>
      <c r="I354" s="29">
        <f>G354/F354*100</f>
        <v>0</v>
      </c>
      <c r="J354" s="29">
        <v>100</v>
      </c>
      <c r="K354" s="170"/>
      <c r="L354" s="174"/>
    </row>
    <row r="355" spans="1:12" s="69" customFormat="1" ht="25.5" customHeight="1" x14ac:dyDescent="0.25">
      <c r="A355" s="177" t="s">
        <v>117</v>
      </c>
      <c r="B355" s="175" t="s">
        <v>123</v>
      </c>
      <c r="C355" s="175" t="s">
        <v>207</v>
      </c>
      <c r="D355" s="247"/>
      <c r="E355" s="66" t="s">
        <v>11</v>
      </c>
      <c r="F355" s="79">
        <f>F357+F358</f>
        <v>200809.4</v>
      </c>
      <c r="G355" s="79">
        <f>G357+G358</f>
        <v>198338.49</v>
      </c>
      <c r="H355" s="79">
        <f>H357+H358</f>
        <v>198338.49</v>
      </c>
      <c r="I355" s="68">
        <f>G355/F355*100</f>
        <v>98.769524733403912</v>
      </c>
      <c r="J355" s="68">
        <f t="shared" ref="J355:J358" si="99">H355/G355*100</f>
        <v>100</v>
      </c>
      <c r="K355" s="168" t="s">
        <v>250</v>
      </c>
      <c r="L355" s="246"/>
    </row>
    <row r="356" spans="1:12" s="69" customFormat="1" ht="20.25" customHeight="1" x14ac:dyDescent="0.25">
      <c r="A356" s="177"/>
      <c r="B356" s="175"/>
      <c r="C356" s="175"/>
      <c r="D356" s="247"/>
      <c r="E356" s="66" t="s">
        <v>12</v>
      </c>
      <c r="F356" s="79"/>
      <c r="G356" s="142"/>
      <c r="H356" s="68"/>
      <c r="I356" s="68"/>
      <c r="J356" s="68"/>
      <c r="K356" s="168"/>
      <c r="L356" s="246"/>
    </row>
    <row r="357" spans="1:12" s="69" customFormat="1" ht="37.5" customHeight="1" x14ac:dyDescent="0.25">
      <c r="A357" s="177"/>
      <c r="B357" s="175"/>
      <c r="C357" s="175"/>
      <c r="D357" s="247"/>
      <c r="E357" s="66" t="s">
        <v>13</v>
      </c>
      <c r="F357" s="79">
        <f>F362+F366+F370+F374+F378+F382</f>
        <v>198801.3</v>
      </c>
      <c r="G357" s="79">
        <f t="shared" ref="G357:H357" si="100">G362+G366+G370+G374+G378+G382</f>
        <v>196355.09999999998</v>
      </c>
      <c r="H357" s="79">
        <f t="shared" si="100"/>
        <v>196355.09999999998</v>
      </c>
      <c r="I357" s="68">
        <f>G357/F357*100</f>
        <v>98.769525148980406</v>
      </c>
      <c r="J357" s="68">
        <f>H357/G357*100</f>
        <v>100</v>
      </c>
      <c r="K357" s="168"/>
      <c r="L357" s="246"/>
    </row>
    <row r="358" spans="1:12" s="69" customFormat="1" ht="63" customHeight="1" x14ac:dyDescent="0.25">
      <c r="A358" s="177"/>
      <c r="B358" s="175"/>
      <c r="C358" s="175"/>
      <c r="D358" s="247"/>
      <c r="E358" s="66" t="s">
        <v>14</v>
      </c>
      <c r="F358" s="79">
        <f>F363+F367+F371+F375+F379+F383</f>
        <v>2008.1</v>
      </c>
      <c r="G358" s="79">
        <f t="shared" ref="G358:H358" si="101">G363+G367+G371+G375+G379+G383</f>
        <v>1983.3899999999999</v>
      </c>
      <c r="H358" s="79">
        <f t="shared" si="101"/>
        <v>1983.3899999999999</v>
      </c>
      <c r="I358" s="68">
        <f>G358/F358*100</f>
        <v>98.769483591454616</v>
      </c>
      <c r="J358" s="68">
        <f t="shared" si="99"/>
        <v>100</v>
      </c>
      <c r="K358" s="168"/>
      <c r="L358" s="246"/>
    </row>
    <row r="359" spans="1:12" ht="22.5" customHeight="1" x14ac:dyDescent="0.3">
      <c r="A359" s="158"/>
      <c r="B359" s="155"/>
      <c r="C359" s="154" t="s">
        <v>12</v>
      </c>
      <c r="D359" s="149"/>
      <c r="E359" s="1"/>
      <c r="F359" s="7"/>
      <c r="G359" s="162"/>
      <c r="H359" s="162"/>
      <c r="I359" s="163"/>
      <c r="J359" s="163"/>
      <c r="K359" s="2"/>
      <c r="L359" s="2"/>
    </row>
    <row r="360" spans="1:12" ht="25.5" customHeight="1" x14ac:dyDescent="0.25">
      <c r="A360" s="173" t="s">
        <v>51</v>
      </c>
      <c r="B360" s="171"/>
      <c r="C360" s="207"/>
      <c r="D360" s="172" t="s">
        <v>124</v>
      </c>
      <c r="E360" s="146" t="s">
        <v>11</v>
      </c>
      <c r="F360" s="6">
        <f>F362+F363</f>
        <v>33604.239999999998</v>
      </c>
      <c r="G360" s="6">
        <f>G362+G363</f>
        <v>33604.239999999998</v>
      </c>
      <c r="H360" s="27">
        <f>H362+H363</f>
        <v>33604.239999999998</v>
      </c>
      <c r="I360" s="27">
        <f>G360/F360*100</f>
        <v>100</v>
      </c>
      <c r="J360" s="27">
        <f t="shared" ref="J360" si="102">H360/G360*100</f>
        <v>100</v>
      </c>
      <c r="K360" s="174"/>
      <c r="L360" s="174"/>
    </row>
    <row r="361" spans="1:12" ht="25.5" customHeight="1" x14ac:dyDescent="0.25">
      <c r="A361" s="173"/>
      <c r="B361" s="171"/>
      <c r="C361" s="207"/>
      <c r="D361" s="172"/>
      <c r="E361" s="146" t="s">
        <v>12</v>
      </c>
      <c r="F361" s="6"/>
      <c r="G361" s="5"/>
      <c r="H361" s="29"/>
      <c r="I361" s="27"/>
      <c r="J361" s="29"/>
      <c r="K361" s="174"/>
      <c r="L361" s="174"/>
    </row>
    <row r="362" spans="1:12" ht="41.25" customHeight="1" x14ac:dyDescent="0.25">
      <c r="A362" s="173"/>
      <c r="B362" s="171"/>
      <c r="C362" s="207"/>
      <c r="D362" s="172"/>
      <c r="E362" s="146" t="s">
        <v>42</v>
      </c>
      <c r="F362" s="6">
        <v>33268.199999999997</v>
      </c>
      <c r="G362" s="6">
        <v>33268.199999999997</v>
      </c>
      <c r="H362" s="6">
        <v>33268.199999999997</v>
      </c>
      <c r="I362" s="27">
        <f>G362/F362*100</f>
        <v>100</v>
      </c>
      <c r="J362" s="27">
        <f t="shared" ref="J362:J363" si="103">H362/G362*100</f>
        <v>100</v>
      </c>
      <c r="K362" s="174"/>
      <c r="L362" s="174"/>
    </row>
    <row r="363" spans="1:12" ht="47.25" customHeight="1" x14ac:dyDescent="0.25">
      <c r="A363" s="173"/>
      <c r="B363" s="171"/>
      <c r="C363" s="207"/>
      <c r="D363" s="172"/>
      <c r="E363" s="146" t="s">
        <v>14</v>
      </c>
      <c r="F363" s="6">
        <v>336.04</v>
      </c>
      <c r="G363" s="6">
        <v>336.04</v>
      </c>
      <c r="H363" s="6">
        <v>336.04</v>
      </c>
      <c r="I363" s="27">
        <f>G363/F363*100</f>
        <v>100</v>
      </c>
      <c r="J363" s="27">
        <f t="shared" si="103"/>
        <v>100</v>
      </c>
      <c r="K363" s="174"/>
      <c r="L363" s="174"/>
    </row>
    <row r="364" spans="1:12" ht="25.5" customHeight="1" x14ac:dyDescent="0.25">
      <c r="A364" s="173" t="s">
        <v>52</v>
      </c>
      <c r="B364" s="171"/>
      <c r="C364" s="207"/>
      <c r="D364" s="172" t="s">
        <v>265</v>
      </c>
      <c r="E364" s="146" t="s">
        <v>11</v>
      </c>
      <c r="F364" s="6">
        <f>F366+F367</f>
        <v>26256.67</v>
      </c>
      <c r="G364" s="6">
        <f>G366+G367</f>
        <v>26256.67</v>
      </c>
      <c r="H364" s="27">
        <f>H366+H367</f>
        <v>26256.67</v>
      </c>
      <c r="I364" s="27">
        <f>G364/F364*100</f>
        <v>100</v>
      </c>
      <c r="J364" s="27">
        <f t="shared" ref="J364" si="104">H364/G364*100</f>
        <v>100</v>
      </c>
      <c r="K364" s="174"/>
      <c r="L364" s="174"/>
    </row>
    <row r="365" spans="1:12" ht="25.5" customHeight="1" x14ac:dyDescent="0.25">
      <c r="A365" s="173"/>
      <c r="B365" s="171"/>
      <c r="C365" s="207"/>
      <c r="D365" s="172"/>
      <c r="E365" s="146" t="s">
        <v>12</v>
      </c>
      <c r="F365" s="6"/>
      <c r="G365" s="5"/>
      <c r="H365" s="29"/>
      <c r="I365" s="27"/>
      <c r="J365" s="29"/>
      <c r="K365" s="174"/>
      <c r="L365" s="174"/>
    </row>
    <row r="366" spans="1:12" ht="41.25" customHeight="1" x14ac:dyDescent="0.25">
      <c r="A366" s="173"/>
      <c r="B366" s="171"/>
      <c r="C366" s="207"/>
      <c r="D366" s="172"/>
      <c r="E366" s="146" t="s">
        <v>42</v>
      </c>
      <c r="F366" s="6">
        <v>25994.1</v>
      </c>
      <c r="G366" s="6">
        <v>25994.1</v>
      </c>
      <c r="H366" s="6">
        <v>25994.1</v>
      </c>
      <c r="I366" s="27">
        <f>G366/F366*100</f>
        <v>100</v>
      </c>
      <c r="J366" s="27">
        <f t="shared" ref="J366:J367" si="105">H366/G366*100</f>
        <v>100</v>
      </c>
      <c r="K366" s="174"/>
      <c r="L366" s="174"/>
    </row>
    <row r="367" spans="1:12" ht="39" customHeight="1" x14ac:dyDescent="0.25">
      <c r="A367" s="173"/>
      <c r="B367" s="171"/>
      <c r="C367" s="207"/>
      <c r="D367" s="172"/>
      <c r="E367" s="146" t="s">
        <v>14</v>
      </c>
      <c r="F367" s="6">
        <v>262.57</v>
      </c>
      <c r="G367" s="6">
        <v>262.57</v>
      </c>
      <c r="H367" s="6">
        <v>262.57</v>
      </c>
      <c r="I367" s="27">
        <f>G367/F367*100</f>
        <v>100</v>
      </c>
      <c r="J367" s="27">
        <f t="shared" si="105"/>
        <v>100</v>
      </c>
      <c r="K367" s="174"/>
      <c r="L367" s="174"/>
    </row>
    <row r="368" spans="1:12" ht="19.5" customHeight="1" x14ac:dyDescent="0.25">
      <c r="A368" s="173" t="s">
        <v>53</v>
      </c>
      <c r="B368" s="171"/>
      <c r="C368" s="207"/>
      <c r="D368" s="172" t="s">
        <v>109</v>
      </c>
      <c r="E368" s="146" t="s">
        <v>11</v>
      </c>
      <c r="F368" s="6">
        <f>F370+F371</f>
        <v>0</v>
      </c>
      <c r="G368" s="6">
        <f>G370+G371</f>
        <v>0</v>
      </c>
      <c r="H368" s="27">
        <f>H370+H371</f>
        <v>0</v>
      </c>
      <c r="I368" s="27">
        <v>0</v>
      </c>
      <c r="J368" s="27">
        <v>0</v>
      </c>
      <c r="K368" s="174"/>
      <c r="L368" s="174"/>
    </row>
    <row r="369" spans="1:12" ht="19.5" customHeight="1" x14ac:dyDescent="0.25">
      <c r="A369" s="173"/>
      <c r="B369" s="171"/>
      <c r="C369" s="207"/>
      <c r="D369" s="172"/>
      <c r="E369" s="146" t="s">
        <v>12</v>
      </c>
      <c r="F369" s="6"/>
      <c r="G369" s="5"/>
      <c r="H369" s="29"/>
      <c r="I369" s="27"/>
      <c r="J369" s="29"/>
      <c r="K369" s="174"/>
      <c r="L369" s="174"/>
    </row>
    <row r="370" spans="1:12" ht="39.75" customHeight="1" x14ac:dyDescent="0.25">
      <c r="A370" s="173"/>
      <c r="B370" s="171"/>
      <c r="C370" s="207"/>
      <c r="D370" s="172"/>
      <c r="E370" s="146" t="s">
        <v>42</v>
      </c>
      <c r="F370" s="6">
        <v>0</v>
      </c>
      <c r="G370" s="6">
        <v>0</v>
      </c>
      <c r="H370" s="6">
        <v>0</v>
      </c>
      <c r="I370" s="27">
        <v>0</v>
      </c>
      <c r="J370" s="27">
        <v>0</v>
      </c>
      <c r="K370" s="174"/>
      <c r="L370" s="174"/>
    </row>
    <row r="371" spans="1:12" ht="39" customHeight="1" x14ac:dyDescent="0.25">
      <c r="A371" s="173"/>
      <c r="B371" s="171"/>
      <c r="C371" s="207"/>
      <c r="D371" s="172"/>
      <c r="E371" s="146" t="s">
        <v>14</v>
      </c>
      <c r="F371" s="6">
        <v>0</v>
      </c>
      <c r="G371" s="6">
        <v>0</v>
      </c>
      <c r="H371" s="6">
        <v>0</v>
      </c>
      <c r="I371" s="27">
        <v>0</v>
      </c>
      <c r="J371" s="27">
        <v>0</v>
      </c>
      <c r="K371" s="174"/>
      <c r="L371" s="174"/>
    </row>
    <row r="372" spans="1:12" ht="25.5" customHeight="1" x14ac:dyDescent="0.25">
      <c r="A372" s="173" t="s">
        <v>54</v>
      </c>
      <c r="B372" s="171"/>
      <c r="C372" s="207"/>
      <c r="D372" s="172" t="s">
        <v>110</v>
      </c>
      <c r="E372" s="146" t="s">
        <v>11</v>
      </c>
      <c r="F372" s="6">
        <f>F374+F375</f>
        <v>78869.7</v>
      </c>
      <c r="G372" s="6">
        <f>G374+G375</f>
        <v>78869.7</v>
      </c>
      <c r="H372" s="27">
        <f>H374+H375</f>
        <v>78869.7</v>
      </c>
      <c r="I372" s="27">
        <f>G372/F372*100</f>
        <v>100</v>
      </c>
      <c r="J372" s="27">
        <f t="shared" ref="J372" si="106">H372/G372*100</f>
        <v>100</v>
      </c>
      <c r="K372" s="174"/>
      <c r="L372" s="174"/>
    </row>
    <row r="373" spans="1:12" ht="25.5" customHeight="1" x14ac:dyDescent="0.25">
      <c r="A373" s="173"/>
      <c r="B373" s="171"/>
      <c r="C373" s="207"/>
      <c r="D373" s="172"/>
      <c r="E373" s="146" t="s">
        <v>12</v>
      </c>
      <c r="F373" s="6"/>
      <c r="G373" s="5"/>
      <c r="H373" s="29"/>
      <c r="I373" s="27"/>
      <c r="J373" s="29"/>
      <c r="K373" s="174"/>
      <c r="L373" s="174"/>
    </row>
    <row r="374" spans="1:12" ht="36.75" customHeight="1" x14ac:dyDescent="0.25">
      <c r="A374" s="173"/>
      <c r="B374" s="171"/>
      <c r="C374" s="207"/>
      <c r="D374" s="172"/>
      <c r="E374" s="146" t="s">
        <v>42</v>
      </c>
      <c r="F374" s="6">
        <v>78081</v>
      </c>
      <c r="G374" s="6">
        <v>78081</v>
      </c>
      <c r="H374" s="6">
        <v>78081</v>
      </c>
      <c r="I374" s="27">
        <f>G374/F374*100</f>
        <v>100</v>
      </c>
      <c r="J374" s="27">
        <f t="shared" ref="J374:J375" si="107">H374/G374*100</f>
        <v>100</v>
      </c>
      <c r="K374" s="174"/>
      <c r="L374" s="174"/>
    </row>
    <row r="375" spans="1:12" ht="39" customHeight="1" x14ac:dyDescent="0.25">
      <c r="A375" s="173"/>
      <c r="B375" s="171"/>
      <c r="C375" s="207"/>
      <c r="D375" s="172"/>
      <c r="E375" s="146" t="s">
        <v>14</v>
      </c>
      <c r="F375" s="6">
        <v>788.7</v>
      </c>
      <c r="G375" s="6">
        <v>788.7</v>
      </c>
      <c r="H375" s="6">
        <v>788.7</v>
      </c>
      <c r="I375" s="27">
        <f>G375/F375*100</f>
        <v>100</v>
      </c>
      <c r="J375" s="27">
        <f t="shared" si="107"/>
        <v>100</v>
      </c>
      <c r="K375" s="174"/>
      <c r="L375" s="174"/>
    </row>
    <row r="376" spans="1:12" ht="25.5" customHeight="1" x14ac:dyDescent="0.25">
      <c r="A376" s="173" t="s">
        <v>55</v>
      </c>
      <c r="B376" s="171"/>
      <c r="C376" s="207"/>
      <c r="D376" s="172" t="s">
        <v>125</v>
      </c>
      <c r="E376" s="146" t="s">
        <v>11</v>
      </c>
      <c r="F376" s="6">
        <f>F378+F379</f>
        <v>2470.91</v>
      </c>
      <c r="G376" s="6">
        <f>G378+G379</f>
        <v>0</v>
      </c>
      <c r="H376" s="27">
        <f>H378+H379</f>
        <v>0</v>
      </c>
      <c r="I376" s="29">
        <f>G376/F376*100</f>
        <v>0</v>
      </c>
      <c r="J376" s="27">
        <v>0</v>
      </c>
      <c r="K376" s="174"/>
      <c r="L376" s="174"/>
    </row>
    <row r="377" spans="1:12" ht="25.5" customHeight="1" x14ac:dyDescent="0.25">
      <c r="A377" s="173"/>
      <c r="B377" s="171"/>
      <c r="C377" s="207"/>
      <c r="D377" s="172"/>
      <c r="E377" s="146" t="s">
        <v>12</v>
      </c>
      <c r="F377" s="6"/>
      <c r="G377" s="5"/>
      <c r="H377" s="29"/>
      <c r="I377" s="29"/>
      <c r="J377" s="29">
        <v>0</v>
      </c>
      <c r="K377" s="174"/>
      <c r="L377" s="174"/>
    </row>
    <row r="378" spans="1:12" ht="40.5" customHeight="1" x14ac:dyDescent="0.25">
      <c r="A378" s="173"/>
      <c r="B378" s="171"/>
      <c r="C378" s="207"/>
      <c r="D378" s="172"/>
      <c r="E378" s="146" t="s">
        <v>42</v>
      </c>
      <c r="F378" s="6">
        <v>2446.1999999999998</v>
      </c>
      <c r="G378" s="6">
        <v>0</v>
      </c>
      <c r="H378" s="6">
        <v>0</v>
      </c>
      <c r="I378" s="29">
        <f>G378/F378*100</f>
        <v>0</v>
      </c>
      <c r="J378" s="27">
        <v>0</v>
      </c>
      <c r="K378" s="174"/>
      <c r="L378" s="174"/>
    </row>
    <row r="379" spans="1:12" ht="48.75" customHeight="1" x14ac:dyDescent="0.25">
      <c r="A379" s="173"/>
      <c r="B379" s="171"/>
      <c r="C379" s="207"/>
      <c r="D379" s="172"/>
      <c r="E379" s="146" t="s">
        <v>14</v>
      </c>
      <c r="F379" s="6">
        <v>24.71</v>
      </c>
      <c r="G379" s="6">
        <v>0</v>
      </c>
      <c r="H379" s="6">
        <v>0</v>
      </c>
      <c r="I379" s="29">
        <f>G379/F379*100</f>
        <v>0</v>
      </c>
      <c r="J379" s="27">
        <v>0</v>
      </c>
      <c r="K379" s="174"/>
      <c r="L379" s="174"/>
    </row>
    <row r="380" spans="1:12" ht="25.5" customHeight="1" x14ac:dyDescent="0.25">
      <c r="A380" s="254" t="s">
        <v>95</v>
      </c>
      <c r="B380" s="271"/>
      <c r="C380" s="189"/>
      <c r="D380" s="172" t="s">
        <v>111</v>
      </c>
      <c r="E380" s="146" t="s">
        <v>11</v>
      </c>
      <c r="F380" s="6">
        <f>F382+F383</f>
        <v>59607.880000000005</v>
      </c>
      <c r="G380" s="6">
        <f>G382+G383</f>
        <v>59607.880000000005</v>
      </c>
      <c r="H380" s="27">
        <f>H382+H383</f>
        <v>59607.880000000005</v>
      </c>
      <c r="I380" s="29">
        <f>G380/F380*100</f>
        <v>100</v>
      </c>
      <c r="J380" s="27">
        <f>H380/G380*100</f>
        <v>100</v>
      </c>
      <c r="K380" s="170"/>
      <c r="L380" s="200"/>
    </row>
    <row r="381" spans="1:12" ht="21" customHeight="1" x14ac:dyDescent="0.25">
      <c r="A381" s="255"/>
      <c r="B381" s="272"/>
      <c r="C381" s="190"/>
      <c r="D381" s="172"/>
      <c r="E381" s="146" t="s">
        <v>12</v>
      </c>
      <c r="F381" s="164"/>
      <c r="G381" s="164"/>
      <c r="H381" s="27"/>
      <c r="I381" s="29"/>
      <c r="J381" s="27"/>
      <c r="K381" s="170"/>
      <c r="L381" s="201"/>
    </row>
    <row r="382" spans="1:12" ht="42" customHeight="1" x14ac:dyDescent="0.25">
      <c r="A382" s="255"/>
      <c r="B382" s="272"/>
      <c r="C382" s="190"/>
      <c r="D382" s="172"/>
      <c r="E382" s="146" t="s">
        <v>42</v>
      </c>
      <c r="F382" s="6">
        <v>59011.8</v>
      </c>
      <c r="G382" s="6">
        <v>59011.8</v>
      </c>
      <c r="H382" s="6">
        <v>59011.8</v>
      </c>
      <c r="I382" s="29">
        <f>G382/F382*100</f>
        <v>100</v>
      </c>
      <c r="J382" s="27">
        <f t="shared" ref="J382:J383" si="108">H382/G382*100</f>
        <v>100</v>
      </c>
      <c r="K382" s="170"/>
      <c r="L382" s="201"/>
    </row>
    <row r="383" spans="1:12" ht="42.75" customHeight="1" x14ac:dyDescent="0.25">
      <c r="A383" s="256"/>
      <c r="B383" s="273"/>
      <c r="C383" s="191"/>
      <c r="D383" s="172"/>
      <c r="E383" s="146" t="s">
        <v>14</v>
      </c>
      <c r="F383" s="6">
        <v>596.08000000000004</v>
      </c>
      <c r="G383" s="6">
        <v>596.08000000000004</v>
      </c>
      <c r="H383" s="6">
        <v>596.08000000000004</v>
      </c>
      <c r="I383" s="29">
        <f>G383/F383*100</f>
        <v>100</v>
      </c>
      <c r="J383" s="27">
        <f t="shared" si="108"/>
        <v>100</v>
      </c>
      <c r="K383" s="170"/>
      <c r="L383" s="202"/>
    </row>
    <row r="384" spans="1:12" s="69" customFormat="1" ht="18.75" customHeight="1" x14ac:dyDescent="0.25">
      <c r="A384" s="177" t="s">
        <v>56</v>
      </c>
      <c r="B384" s="175" t="s">
        <v>126</v>
      </c>
      <c r="C384" s="310"/>
      <c r="D384" s="247"/>
      <c r="E384" s="86" t="s">
        <v>11</v>
      </c>
      <c r="F384" s="70">
        <f>F386+F387</f>
        <v>64865.590000000004</v>
      </c>
      <c r="G384" s="118">
        <f>G386+G387</f>
        <v>0</v>
      </c>
      <c r="H384" s="118">
        <f>H386+H387</f>
        <v>0</v>
      </c>
      <c r="I384" s="68">
        <f>G384/F384*100</f>
        <v>0</v>
      </c>
      <c r="J384" s="68">
        <v>0</v>
      </c>
      <c r="K384" s="177" t="s">
        <v>47</v>
      </c>
      <c r="L384" s="246"/>
    </row>
    <row r="385" spans="1:12" s="69" customFormat="1" ht="18.75" customHeight="1" x14ac:dyDescent="0.25">
      <c r="A385" s="177"/>
      <c r="B385" s="175"/>
      <c r="C385" s="310"/>
      <c r="D385" s="247"/>
      <c r="E385" s="66" t="s">
        <v>12</v>
      </c>
      <c r="F385" s="70"/>
      <c r="G385" s="115"/>
      <c r="H385" s="115"/>
      <c r="I385" s="68"/>
      <c r="J385" s="68"/>
      <c r="K385" s="177"/>
      <c r="L385" s="246"/>
    </row>
    <row r="386" spans="1:12" s="69" customFormat="1" ht="38.25" customHeight="1" x14ac:dyDescent="0.25">
      <c r="A386" s="177"/>
      <c r="B386" s="175"/>
      <c r="C386" s="310"/>
      <c r="D386" s="247"/>
      <c r="E386" s="66" t="s">
        <v>13</v>
      </c>
      <c r="F386" s="70">
        <f>F391+F395+F399</f>
        <v>61622.3</v>
      </c>
      <c r="G386" s="147">
        <f t="shared" ref="G386:H386" si="109">G391+G395+G399</f>
        <v>0</v>
      </c>
      <c r="H386" s="147">
        <f t="shared" si="109"/>
        <v>0</v>
      </c>
      <c r="I386" s="68">
        <f>G386/F386*100</f>
        <v>0</v>
      </c>
      <c r="J386" s="68">
        <v>0</v>
      </c>
      <c r="K386" s="177"/>
      <c r="L386" s="246"/>
    </row>
    <row r="387" spans="1:12" s="69" customFormat="1" ht="40.5" x14ac:dyDescent="0.25">
      <c r="A387" s="177"/>
      <c r="B387" s="175"/>
      <c r="C387" s="310"/>
      <c r="D387" s="247"/>
      <c r="E387" s="66" t="s">
        <v>14</v>
      </c>
      <c r="F387" s="147">
        <f>F392+F396+F400</f>
        <v>3243.29</v>
      </c>
      <c r="G387" s="147">
        <f t="shared" ref="G387:H387" si="110">G392+G396+G400</f>
        <v>0</v>
      </c>
      <c r="H387" s="147">
        <f t="shared" si="110"/>
        <v>0</v>
      </c>
      <c r="I387" s="68">
        <f>G387/F387*100</f>
        <v>0</v>
      </c>
      <c r="J387" s="68">
        <v>0</v>
      </c>
      <c r="K387" s="177"/>
      <c r="L387" s="246"/>
    </row>
    <row r="388" spans="1:12" s="13" customFormat="1" ht="22.5" customHeight="1" x14ac:dyDescent="0.3">
      <c r="A388" s="101"/>
      <c r="B388" s="47" t="s">
        <v>12</v>
      </c>
      <c r="C388" s="51"/>
      <c r="D388" s="50"/>
      <c r="E388" s="60"/>
      <c r="F388" s="34"/>
      <c r="G388" s="36"/>
      <c r="H388" s="36"/>
      <c r="I388" s="36"/>
      <c r="J388" s="36"/>
      <c r="K388" s="48"/>
      <c r="L388" s="63"/>
    </row>
    <row r="389" spans="1:12" ht="19.5" customHeight="1" x14ac:dyDescent="0.25">
      <c r="A389" s="173" t="s">
        <v>156</v>
      </c>
      <c r="B389" s="178"/>
      <c r="C389" s="179" t="s">
        <v>200</v>
      </c>
      <c r="D389" s="172" t="s">
        <v>194</v>
      </c>
      <c r="E389" s="40" t="s">
        <v>11</v>
      </c>
      <c r="F389" s="6">
        <f>F391+F392</f>
        <v>19168.32</v>
      </c>
      <c r="G389" s="6">
        <f>G391+G392</f>
        <v>0</v>
      </c>
      <c r="H389" s="5">
        <f>H391+H392</f>
        <v>0</v>
      </c>
      <c r="I389" s="29">
        <f>G389/F389*100</f>
        <v>0</v>
      </c>
      <c r="J389" s="6">
        <v>0</v>
      </c>
      <c r="K389" s="173"/>
      <c r="L389" s="174"/>
    </row>
    <row r="390" spans="1:12" ht="20.25" x14ac:dyDescent="0.25">
      <c r="A390" s="173"/>
      <c r="B390" s="178"/>
      <c r="C390" s="179"/>
      <c r="D390" s="172"/>
      <c r="E390" s="146" t="s">
        <v>12</v>
      </c>
      <c r="F390" s="5"/>
      <c r="G390" s="29"/>
      <c r="H390" s="29"/>
      <c r="I390" s="29"/>
      <c r="J390" s="29"/>
      <c r="K390" s="173"/>
      <c r="L390" s="174"/>
    </row>
    <row r="391" spans="1:12" ht="39" customHeight="1" x14ac:dyDescent="0.25">
      <c r="A391" s="173"/>
      <c r="B391" s="178"/>
      <c r="C391" s="179"/>
      <c r="D391" s="172"/>
      <c r="E391" s="146" t="s">
        <v>13</v>
      </c>
      <c r="F391" s="6">
        <v>18209.900000000001</v>
      </c>
      <c r="G391" s="6">
        <v>0</v>
      </c>
      <c r="H391" s="6">
        <v>0</v>
      </c>
      <c r="I391" s="29">
        <f>G391/F391*100</f>
        <v>0</v>
      </c>
      <c r="J391" s="6">
        <v>0</v>
      </c>
      <c r="K391" s="173"/>
      <c r="L391" s="174"/>
    </row>
    <row r="392" spans="1:12" ht="40.5" x14ac:dyDescent="0.25">
      <c r="A392" s="173"/>
      <c r="B392" s="178"/>
      <c r="C392" s="179"/>
      <c r="D392" s="172"/>
      <c r="E392" s="146" t="s">
        <v>14</v>
      </c>
      <c r="F392" s="6">
        <v>958.42</v>
      </c>
      <c r="G392" s="6">
        <v>0</v>
      </c>
      <c r="H392" s="6">
        <v>0</v>
      </c>
      <c r="I392" s="29">
        <f>G392/F392*100</f>
        <v>0</v>
      </c>
      <c r="J392" s="6">
        <v>0</v>
      </c>
      <c r="K392" s="173"/>
      <c r="L392" s="174"/>
    </row>
    <row r="393" spans="1:12" ht="28.5" customHeight="1" x14ac:dyDescent="0.25">
      <c r="A393" s="173" t="s">
        <v>157</v>
      </c>
      <c r="B393" s="178"/>
      <c r="C393" s="179" t="s">
        <v>201</v>
      </c>
      <c r="D393" s="172" t="s">
        <v>322</v>
      </c>
      <c r="E393" s="40" t="s">
        <v>11</v>
      </c>
      <c r="F393" s="5">
        <f>F395+F396</f>
        <v>25263.16</v>
      </c>
      <c r="G393" s="29">
        <f>G395+G396</f>
        <v>0</v>
      </c>
      <c r="H393" s="29">
        <f>H395+H396</f>
        <v>0</v>
      </c>
      <c r="I393" s="29">
        <f>G393/F393*100</f>
        <v>0</v>
      </c>
      <c r="J393" s="6">
        <v>0</v>
      </c>
      <c r="K393" s="173"/>
      <c r="L393" s="174"/>
    </row>
    <row r="394" spans="1:12" ht="20.25" x14ac:dyDescent="0.25">
      <c r="A394" s="173"/>
      <c r="B394" s="178"/>
      <c r="C394" s="179"/>
      <c r="D394" s="172"/>
      <c r="E394" s="146" t="s">
        <v>12</v>
      </c>
      <c r="F394" s="5"/>
      <c r="G394" s="29"/>
      <c r="H394" s="29"/>
      <c r="I394" s="29"/>
      <c r="J394" s="29"/>
      <c r="K394" s="173"/>
      <c r="L394" s="174"/>
    </row>
    <row r="395" spans="1:12" ht="39" customHeight="1" x14ac:dyDescent="0.25">
      <c r="A395" s="173"/>
      <c r="B395" s="178"/>
      <c r="C395" s="179"/>
      <c r="D395" s="172"/>
      <c r="E395" s="146" t="s">
        <v>13</v>
      </c>
      <c r="F395" s="6">
        <v>24000</v>
      </c>
      <c r="G395" s="6">
        <v>0</v>
      </c>
      <c r="H395" s="6">
        <v>0</v>
      </c>
      <c r="I395" s="29">
        <f>G395/F395*100</f>
        <v>0</v>
      </c>
      <c r="J395" s="6">
        <v>0</v>
      </c>
      <c r="K395" s="173"/>
      <c r="L395" s="174"/>
    </row>
    <row r="396" spans="1:12" ht="40.5" x14ac:dyDescent="0.25">
      <c r="A396" s="173"/>
      <c r="B396" s="178"/>
      <c r="C396" s="179"/>
      <c r="D396" s="172"/>
      <c r="E396" s="146" t="s">
        <v>14</v>
      </c>
      <c r="F396" s="6">
        <v>1263.1600000000001</v>
      </c>
      <c r="G396" s="6">
        <v>0</v>
      </c>
      <c r="H396" s="6">
        <v>0</v>
      </c>
      <c r="I396" s="29">
        <f>G396/F396*100</f>
        <v>0</v>
      </c>
      <c r="J396" s="6">
        <v>0</v>
      </c>
      <c r="K396" s="173"/>
      <c r="L396" s="174"/>
    </row>
    <row r="397" spans="1:12" ht="29.25" customHeight="1" x14ac:dyDescent="0.25">
      <c r="A397" s="173" t="s">
        <v>195</v>
      </c>
      <c r="B397" s="311"/>
      <c r="C397" s="179" t="s">
        <v>200</v>
      </c>
      <c r="D397" s="213"/>
      <c r="E397" s="40" t="s">
        <v>11</v>
      </c>
      <c r="F397" s="5">
        <f>F399+F400</f>
        <v>20434.11</v>
      </c>
      <c r="G397" s="29">
        <f>G399+G400</f>
        <v>0</v>
      </c>
      <c r="H397" s="29">
        <f>H399+H400</f>
        <v>0</v>
      </c>
      <c r="I397" s="29">
        <f>G397/F397*100</f>
        <v>0</v>
      </c>
      <c r="J397" s="6">
        <v>0</v>
      </c>
      <c r="K397" s="254"/>
      <c r="L397" s="200"/>
    </row>
    <row r="398" spans="1:12" ht="20.25" x14ac:dyDescent="0.25">
      <c r="A398" s="255"/>
      <c r="B398" s="312"/>
      <c r="C398" s="261"/>
      <c r="D398" s="214"/>
      <c r="E398" s="146" t="s">
        <v>12</v>
      </c>
      <c r="F398" s="5"/>
      <c r="G398" s="29"/>
      <c r="H398" s="29"/>
      <c r="I398" s="29"/>
      <c r="J398" s="29"/>
      <c r="K398" s="255"/>
      <c r="L398" s="201"/>
    </row>
    <row r="399" spans="1:12" ht="42" customHeight="1" x14ac:dyDescent="0.25">
      <c r="A399" s="255"/>
      <c r="B399" s="312"/>
      <c r="C399" s="261"/>
      <c r="D399" s="214"/>
      <c r="E399" s="146" t="s">
        <v>13</v>
      </c>
      <c r="F399" s="6">
        <v>19412.400000000001</v>
      </c>
      <c r="G399" s="6">
        <v>0</v>
      </c>
      <c r="H399" s="6">
        <v>0</v>
      </c>
      <c r="I399" s="29">
        <f>G399/F399*100</f>
        <v>0</v>
      </c>
      <c r="J399" s="6">
        <v>0</v>
      </c>
      <c r="K399" s="255"/>
      <c r="L399" s="201"/>
    </row>
    <row r="400" spans="1:12" ht="44.25" customHeight="1" x14ac:dyDescent="0.25">
      <c r="A400" s="256"/>
      <c r="B400" s="313"/>
      <c r="C400" s="262"/>
      <c r="D400" s="215"/>
      <c r="E400" s="146" t="s">
        <v>14</v>
      </c>
      <c r="F400" s="6">
        <v>1021.71</v>
      </c>
      <c r="G400" s="6">
        <v>0</v>
      </c>
      <c r="H400" s="6">
        <v>0</v>
      </c>
      <c r="I400" s="29">
        <f>G400/F400*100</f>
        <v>0</v>
      </c>
      <c r="J400" s="6">
        <v>0</v>
      </c>
      <c r="K400" s="256"/>
      <c r="L400" s="202"/>
    </row>
    <row r="401" spans="1:12" s="69" customFormat="1" ht="21" customHeight="1" x14ac:dyDescent="0.25">
      <c r="A401" s="177" t="s">
        <v>57</v>
      </c>
      <c r="B401" s="175" t="s">
        <v>227</v>
      </c>
      <c r="C401" s="310"/>
      <c r="D401" s="247"/>
      <c r="E401" s="86" t="s">
        <v>11</v>
      </c>
      <c r="F401" s="68">
        <f>F403+F404</f>
        <v>99230</v>
      </c>
      <c r="G401" s="68">
        <f>G403+G404</f>
        <v>0</v>
      </c>
      <c r="H401" s="68">
        <f>H403+H404</f>
        <v>0</v>
      </c>
      <c r="I401" s="68">
        <f>G401/F401*100</f>
        <v>0</v>
      </c>
      <c r="J401" s="68">
        <v>0</v>
      </c>
      <c r="K401" s="183" t="s">
        <v>105</v>
      </c>
      <c r="L401" s="168"/>
    </row>
    <row r="402" spans="1:12" s="69" customFormat="1" ht="20.25" x14ac:dyDescent="0.25">
      <c r="A402" s="177"/>
      <c r="B402" s="175"/>
      <c r="C402" s="310"/>
      <c r="D402" s="247"/>
      <c r="E402" s="66" t="s">
        <v>12</v>
      </c>
      <c r="F402" s="68"/>
      <c r="G402" s="68"/>
      <c r="H402" s="68"/>
      <c r="I402" s="68"/>
      <c r="J402" s="68"/>
      <c r="K402" s="184"/>
      <c r="L402" s="168"/>
    </row>
    <row r="403" spans="1:12" s="69" customFormat="1" ht="40.5" x14ac:dyDescent="0.25">
      <c r="A403" s="177"/>
      <c r="B403" s="175"/>
      <c r="C403" s="310"/>
      <c r="D403" s="247"/>
      <c r="E403" s="66" t="s">
        <v>13</v>
      </c>
      <c r="F403" s="68">
        <f>F408+F412</f>
        <v>29230</v>
      </c>
      <c r="G403" s="68">
        <f>G408+G412</f>
        <v>0</v>
      </c>
      <c r="H403" s="68">
        <f t="shared" ref="H403" si="111">H408+H412</f>
        <v>0</v>
      </c>
      <c r="I403" s="68">
        <f>G403/F403*100</f>
        <v>0</v>
      </c>
      <c r="J403" s="68">
        <v>0</v>
      </c>
      <c r="K403" s="184"/>
      <c r="L403" s="168"/>
    </row>
    <row r="404" spans="1:12" s="69" customFormat="1" ht="40.5" x14ac:dyDescent="0.25">
      <c r="A404" s="177"/>
      <c r="B404" s="175"/>
      <c r="C404" s="310"/>
      <c r="D404" s="247"/>
      <c r="E404" s="66" t="s">
        <v>14</v>
      </c>
      <c r="F404" s="68">
        <f>F409+F413</f>
        <v>70000</v>
      </c>
      <c r="G404" s="68">
        <f>G409+G413</f>
        <v>0</v>
      </c>
      <c r="H404" s="68">
        <f t="shared" ref="H404" si="112">H409+H413</f>
        <v>0</v>
      </c>
      <c r="I404" s="68">
        <f>G404/F404*100</f>
        <v>0</v>
      </c>
      <c r="J404" s="68">
        <v>0</v>
      </c>
      <c r="K404" s="185"/>
      <c r="L404" s="168"/>
    </row>
    <row r="405" spans="1:12" ht="20.25" customHeight="1" x14ac:dyDescent="0.3">
      <c r="A405" s="101"/>
      <c r="B405" s="47" t="s">
        <v>12</v>
      </c>
      <c r="C405" s="4"/>
      <c r="D405" s="44"/>
      <c r="E405" s="3"/>
      <c r="F405" s="29"/>
      <c r="G405" s="29"/>
      <c r="H405" s="29"/>
      <c r="I405" s="29"/>
      <c r="J405" s="29"/>
      <c r="K405" s="2"/>
      <c r="L405" s="2"/>
    </row>
    <row r="406" spans="1:12" ht="22.5" customHeight="1" x14ac:dyDescent="0.25">
      <c r="A406" s="204" t="s">
        <v>58</v>
      </c>
      <c r="B406" s="199"/>
      <c r="C406" s="172"/>
      <c r="D406" s="172" t="s">
        <v>255</v>
      </c>
      <c r="E406" s="40" t="s">
        <v>11</v>
      </c>
      <c r="F406" s="29">
        <f>F408+F409</f>
        <v>40000</v>
      </c>
      <c r="G406" s="29">
        <f>G408+G409</f>
        <v>0</v>
      </c>
      <c r="H406" s="29">
        <f>H408+H409</f>
        <v>0</v>
      </c>
      <c r="I406" s="29">
        <f>G406/F406*100</f>
        <v>0</v>
      </c>
      <c r="J406" s="6">
        <v>0</v>
      </c>
      <c r="K406" s="174"/>
      <c r="L406" s="174"/>
    </row>
    <row r="407" spans="1:12" ht="21.75" customHeight="1" x14ac:dyDescent="0.25">
      <c r="A407" s="204"/>
      <c r="B407" s="199"/>
      <c r="C407" s="172"/>
      <c r="D407" s="172"/>
      <c r="E407" s="62" t="s">
        <v>12</v>
      </c>
      <c r="F407" s="29"/>
      <c r="G407" s="29"/>
      <c r="H407" s="29"/>
      <c r="I407" s="29"/>
      <c r="J407" s="29"/>
      <c r="K407" s="174"/>
      <c r="L407" s="174"/>
    </row>
    <row r="408" spans="1:12" ht="42.75" customHeight="1" x14ac:dyDescent="0.25">
      <c r="A408" s="204"/>
      <c r="B408" s="199"/>
      <c r="C408" s="172"/>
      <c r="D408" s="172"/>
      <c r="E408" s="62" t="s">
        <v>13</v>
      </c>
      <c r="F408" s="29">
        <v>20000</v>
      </c>
      <c r="G408" s="29">
        <v>0</v>
      </c>
      <c r="H408" s="29">
        <v>0</v>
      </c>
      <c r="I408" s="29">
        <f>G408/F408*100</f>
        <v>0</v>
      </c>
      <c r="J408" s="6">
        <v>0</v>
      </c>
      <c r="K408" s="174"/>
      <c r="L408" s="174"/>
    </row>
    <row r="409" spans="1:12" ht="43.5" customHeight="1" x14ac:dyDescent="0.25">
      <c r="A409" s="204"/>
      <c r="B409" s="199"/>
      <c r="C409" s="172"/>
      <c r="D409" s="172"/>
      <c r="E409" s="62" t="s">
        <v>14</v>
      </c>
      <c r="F409" s="29">
        <v>20000</v>
      </c>
      <c r="G409" s="29">
        <v>0</v>
      </c>
      <c r="H409" s="29">
        <v>0</v>
      </c>
      <c r="I409" s="29">
        <f>G409/F409*100</f>
        <v>0</v>
      </c>
      <c r="J409" s="6">
        <v>0</v>
      </c>
      <c r="K409" s="174"/>
      <c r="L409" s="174"/>
    </row>
    <row r="410" spans="1:12" ht="22.5" customHeight="1" x14ac:dyDescent="0.25">
      <c r="A410" s="204" t="s">
        <v>144</v>
      </c>
      <c r="B410" s="199"/>
      <c r="C410" s="172"/>
      <c r="D410" s="213" t="s">
        <v>232</v>
      </c>
      <c r="E410" s="40" t="s">
        <v>11</v>
      </c>
      <c r="F410" s="29">
        <f>F412+F413</f>
        <v>59230</v>
      </c>
      <c r="G410" s="29">
        <f>G412+G413</f>
        <v>0</v>
      </c>
      <c r="H410" s="29">
        <f>H412+H413</f>
        <v>0</v>
      </c>
      <c r="I410" s="29">
        <f>G410/F410*100</f>
        <v>0</v>
      </c>
      <c r="J410" s="6">
        <v>0</v>
      </c>
      <c r="K410" s="174"/>
      <c r="L410" s="174"/>
    </row>
    <row r="411" spans="1:12" ht="21.75" customHeight="1" x14ac:dyDescent="0.25">
      <c r="A411" s="204"/>
      <c r="B411" s="199"/>
      <c r="C411" s="172"/>
      <c r="D411" s="214"/>
      <c r="E411" s="62" t="s">
        <v>12</v>
      </c>
      <c r="F411" s="29"/>
      <c r="G411" s="29"/>
      <c r="H411" s="29"/>
      <c r="I411" s="29"/>
      <c r="J411" s="29"/>
      <c r="K411" s="174"/>
      <c r="L411" s="174"/>
    </row>
    <row r="412" spans="1:12" ht="42.75" customHeight="1" x14ac:dyDescent="0.25">
      <c r="A412" s="204"/>
      <c r="B412" s="199"/>
      <c r="C412" s="172"/>
      <c r="D412" s="214"/>
      <c r="E412" s="62" t="s">
        <v>13</v>
      </c>
      <c r="F412" s="29">
        <v>9230</v>
      </c>
      <c r="G412" s="29">
        <v>0</v>
      </c>
      <c r="H412" s="29">
        <v>0</v>
      </c>
      <c r="I412" s="29">
        <f t="shared" ref="I412:I413" si="113">G412/F412*100</f>
        <v>0</v>
      </c>
      <c r="J412" s="6">
        <v>0</v>
      </c>
      <c r="K412" s="174"/>
      <c r="L412" s="174"/>
    </row>
    <row r="413" spans="1:12" ht="42.75" customHeight="1" x14ac:dyDescent="0.25">
      <c r="A413" s="204"/>
      <c r="B413" s="199"/>
      <c r="C413" s="172"/>
      <c r="D413" s="215"/>
      <c r="E413" s="62" t="s">
        <v>14</v>
      </c>
      <c r="F413" s="29">
        <v>50000</v>
      </c>
      <c r="G413" s="29">
        <v>0</v>
      </c>
      <c r="H413" s="29">
        <v>0</v>
      </c>
      <c r="I413" s="29">
        <f t="shared" si="113"/>
        <v>0</v>
      </c>
      <c r="J413" s="6">
        <v>0</v>
      </c>
      <c r="K413" s="174"/>
      <c r="L413" s="174"/>
    </row>
    <row r="414" spans="1:12" ht="22.5" customHeight="1" x14ac:dyDescent="0.3">
      <c r="A414" s="101"/>
      <c r="B414" s="15"/>
      <c r="C414" s="14"/>
      <c r="D414" s="24"/>
      <c r="E414" s="3"/>
      <c r="F414" s="26"/>
      <c r="G414" s="29"/>
      <c r="H414" s="29"/>
      <c r="I414" s="29"/>
      <c r="J414" s="29"/>
      <c r="K414" s="2"/>
      <c r="L414" s="2"/>
    </row>
    <row r="415" spans="1:12" s="69" customFormat="1" ht="21" customHeight="1" x14ac:dyDescent="0.25">
      <c r="A415" s="177" t="s">
        <v>59</v>
      </c>
      <c r="B415" s="175" t="s">
        <v>127</v>
      </c>
      <c r="C415" s="310"/>
      <c r="D415" s="247"/>
      <c r="E415" s="86" t="s">
        <v>11</v>
      </c>
      <c r="F415" s="68">
        <f>F417+F418</f>
        <v>8000000</v>
      </c>
      <c r="G415" s="68">
        <f>G417+G418</f>
        <v>7300000</v>
      </c>
      <c r="H415" s="68">
        <f>H417+H418</f>
        <v>0</v>
      </c>
      <c r="I415" s="68">
        <f>G415/F415*100</f>
        <v>91.25</v>
      </c>
      <c r="J415" s="68">
        <v>100</v>
      </c>
      <c r="K415" s="183" t="s">
        <v>105</v>
      </c>
      <c r="L415" s="168"/>
    </row>
    <row r="416" spans="1:12" s="69" customFormat="1" ht="20.25" x14ac:dyDescent="0.25">
      <c r="A416" s="177"/>
      <c r="B416" s="175"/>
      <c r="C416" s="310"/>
      <c r="D416" s="247"/>
      <c r="E416" s="66" t="s">
        <v>12</v>
      </c>
      <c r="F416" s="68"/>
      <c r="G416" s="68"/>
      <c r="H416" s="68"/>
      <c r="I416" s="68"/>
      <c r="J416" s="68"/>
      <c r="K416" s="184"/>
      <c r="L416" s="168"/>
    </row>
    <row r="417" spans="1:12" s="69" customFormat="1" ht="40.5" x14ac:dyDescent="0.25">
      <c r="A417" s="177"/>
      <c r="B417" s="175"/>
      <c r="C417" s="310"/>
      <c r="D417" s="247"/>
      <c r="E417" s="66" t="s">
        <v>13</v>
      </c>
      <c r="F417" s="68">
        <f>F422</f>
        <v>8000000</v>
      </c>
      <c r="G417" s="68">
        <f>G422</f>
        <v>7300000</v>
      </c>
      <c r="H417" s="68">
        <f t="shared" ref="H417" si="114">H422</f>
        <v>0</v>
      </c>
      <c r="I417" s="68">
        <f>G417/F417*100</f>
        <v>91.25</v>
      </c>
      <c r="J417" s="68">
        <v>100</v>
      </c>
      <c r="K417" s="184"/>
      <c r="L417" s="168"/>
    </row>
    <row r="418" spans="1:12" s="69" customFormat="1" ht="40.5" x14ac:dyDescent="0.25">
      <c r="A418" s="177"/>
      <c r="B418" s="175"/>
      <c r="C418" s="310"/>
      <c r="D418" s="247"/>
      <c r="E418" s="66" t="s">
        <v>14</v>
      </c>
      <c r="F418" s="68">
        <f>F423</f>
        <v>0</v>
      </c>
      <c r="G418" s="68">
        <f t="shared" ref="G418:H418" si="115">G423</f>
        <v>0</v>
      </c>
      <c r="H418" s="68">
        <f t="shared" si="115"/>
        <v>0</v>
      </c>
      <c r="I418" s="68">
        <v>0</v>
      </c>
      <c r="J418" s="68">
        <v>0</v>
      </c>
      <c r="K418" s="185"/>
      <c r="L418" s="168"/>
    </row>
    <row r="419" spans="1:12" ht="24" customHeight="1" x14ac:dyDescent="0.3">
      <c r="A419" s="101"/>
      <c r="B419" s="47" t="s">
        <v>12</v>
      </c>
      <c r="C419" s="4"/>
      <c r="D419" s="44"/>
      <c r="E419" s="3"/>
      <c r="F419" s="29"/>
      <c r="G419" s="29"/>
      <c r="H419" s="29"/>
      <c r="I419" s="29"/>
      <c r="J419" s="29"/>
      <c r="K419" s="2"/>
      <c r="L419" s="2"/>
    </row>
    <row r="420" spans="1:12" s="10" customFormat="1" ht="18.75" customHeight="1" x14ac:dyDescent="0.25">
      <c r="A420" s="254" t="s">
        <v>60</v>
      </c>
      <c r="B420" s="227"/>
      <c r="C420" s="213" t="s">
        <v>150</v>
      </c>
      <c r="D420" s="213"/>
      <c r="E420" s="40" t="s">
        <v>11</v>
      </c>
      <c r="F420" s="29">
        <f>F422+F423</f>
        <v>8000000</v>
      </c>
      <c r="G420" s="29">
        <f>G422+G423</f>
        <v>7300000</v>
      </c>
      <c r="H420" s="29">
        <f>H422+H423</f>
        <v>0</v>
      </c>
      <c r="I420" s="29">
        <f>G420/F420*100</f>
        <v>91.25</v>
      </c>
      <c r="J420" s="27">
        <f>H420/G420*100</f>
        <v>0</v>
      </c>
      <c r="K420" s="200"/>
      <c r="L420" s="266"/>
    </row>
    <row r="421" spans="1:12" s="10" customFormat="1" ht="20.25" x14ac:dyDescent="0.25">
      <c r="A421" s="255"/>
      <c r="B421" s="228"/>
      <c r="C421" s="214"/>
      <c r="D421" s="214"/>
      <c r="E421" s="62" t="s">
        <v>12</v>
      </c>
      <c r="F421" s="29"/>
      <c r="G421" s="29"/>
      <c r="H421" s="29"/>
      <c r="I421" s="29"/>
      <c r="J421" s="29"/>
      <c r="K421" s="201"/>
      <c r="L421" s="267"/>
    </row>
    <row r="422" spans="1:12" s="10" customFormat="1" ht="40.5" x14ac:dyDescent="0.25">
      <c r="A422" s="255"/>
      <c r="B422" s="228"/>
      <c r="C422" s="214"/>
      <c r="D422" s="214"/>
      <c r="E422" s="62" t="s">
        <v>13</v>
      </c>
      <c r="F422" s="29">
        <v>8000000</v>
      </c>
      <c r="G422" s="29">
        <v>7300000</v>
      </c>
      <c r="H422" s="29">
        <v>0</v>
      </c>
      <c r="I422" s="29">
        <f>G422/F422*100</f>
        <v>91.25</v>
      </c>
      <c r="J422" s="27">
        <f>H422/G422*100</f>
        <v>0</v>
      </c>
      <c r="K422" s="201"/>
      <c r="L422" s="267"/>
    </row>
    <row r="423" spans="1:12" s="10" customFormat="1" ht="40.5" customHeight="1" x14ac:dyDescent="0.25">
      <c r="A423" s="256"/>
      <c r="B423" s="229"/>
      <c r="C423" s="215"/>
      <c r="D423" s="215"/>
      <c r="E423" s="62" t="s">
        <v>14</v>
      </c>
      <c r="F423" s="29">
        <v>0</v>
      </c>
      <c r="G423" s="29">
        <v>0</v>
      </c>
      <c r="H423" s="29">
        <v>0</v>
      </c>
      <c r="I423" s="29">
        <v>0</v>
      </c>
      <c r="J423" s="29">
        <v>0</v>
      </c>
      <c r="K423" s="202"/>
      <c r="L423" s="268"/>
    </row>
    <row r="424" spans="1:12" s="69" customFormat="1" ht="23.25" customHeight="1" x14ac:dyDescent="0.25">
      <c r="A424" s="177" t="s">
        <v>61</v>
      </c>
      <c r="B424" s="175" t="s">
        <v>128</v>
      </c>
      <c r="C424" s="186"/>
      <c r="D424" s="247"/>
      <c r="E424" s="86" t="s">
        <v>11</v>
      </c>
      <c r="F424" s="68">
        <f>F426+F427</f>
        <v>1400</v>
      </c>
      <c r="G424" s="68">
        <f>G426+G427</f>
        <v>0</v>
      </c>
      <c r="H424" s="68">
        <f>H426+H427</f>
        <v>0</v>
      </c>
      <c r="I424" s="68">
        <f>G424/F424*100</f>
        <v>0</v>
      </c>
      <c r="J424" s="68">
        <v>0</v>
      </c>
      <c r="K424" s="183" t="s">
        <v>105</v>
      </c>
      <c r="L424" s="269"/>
    </row>
    <row r="425" spans="1:12" s="69" customFormat="1" ht="25.5" customHeight="1" x14ac:dyDescent="0.25">
      <c r="A425" s="177"/>
      <c r="B425" s="175"/>
      <c r="C425" s="186"/>
      <c r="D425" s="247"/>
      <c r="E425" s="66" t="s">
        <v>12</v>
      </c>
      <c r="F425" s="68"/>
      <c r="G425" s="68"/>
      <c r="H425" s="68"/>
      <c r="I425" s="68"/>
      <c r="J425" s="68"/>
      <c r="K425" s="184"/>
      <c r="L425" s="269"/>
    </row>
    <row r="426" spans="1:12" s="69" customFormat="1" ht="40.5" x14ac:dyDescent="0.25">
      <c r="A426" s="177"/>
      <c r="B426" s="175"/>
      <c r="C426" s="186"/>
      <c r="D426" s="247"/>
      <c r="E426" s="66" t="s">
        <v>13</v>
      </c>
      <c r="F426" s="68">
        <f>F431</f>
        <v>1400</v>
      </c>
      <c r="G426" s="68">
        <f t="shared" ref="G426:H426" si="116">G431</f>
        <v>0</v>
      </c>
      <c r="H426" s="68">
        <f t="shared" si="116"/>
        <v>0</v>
      </c>
      <c r="I426" s="68">
        <f>G426/F426*100</f>
        <v>0</v>
      </c>
      <c r="J426" s="68">
        <v>0</v>
      </c>
      <c r="K426" s="184"/>
      <c r="L426" s="269"/>
    </row>
    <row r="427" spans="1:12" s="69" customFormat="1" ht="40.5" x14ac:dyDescent="0.25">
      <c r="A427" s="177"/>
      <c r="B427" s="175"/>
      <c r="C427" s="186"/>
      <c r="D427" s="247"/>
      <c r="E427" s="66" t="s">
        <v>14</v>
      </c>
      <c r="F427" s="68">
        <f t="shared" ref="F427:H427" si="117">F432</f>
        <v>0</v>
      </c>
      <c r="G427" s="68">
        <f t="shared" si="117"/>
        <v>0</v>
      </c>
      <c r="H427" s="68">
        <f t="shared" si="117"/>
        <v>0</v>
      </c>
      <c r="I427" s="68">
        <v>0</v>
      </c>
      <c r="J427" s="68">
        <v>0</v>
      </c>
      <c r="K427" s="185"/>
      <c r="L427" s="269"/>
    </row>
    <row r="428" spans="1:12" ht="23.25" customHeight="1" x14ac:dyDescent="0.3">
      <c r="A428" s="101"/>
      <c r="B428" s="47" t="s">
        <v>12</v>
      </c>
      <c r="C428" s="43"/>
      <c r="D428" s="50"/>
      <c r="E428" s="1"/>
      <c r="F428" s="26"/>
      <c r="G428" s="26"/>
      <c r="H428" s="26"/>
      <c r="I428" s="26"/>
      <c r="J428" s="26"/>
      <c r="K428" s="2"/>
      <c r="L428" s="15"/>
    </row>
    <row r="429" spans="1:12" ht="18.75" customHeight="1" x14ac:dyDescent="0.25">
      <c r="A429" s="173" t="s">
        <v>62</v>
      </c>
      <c r="B429" s="178"/>
      <c r="C429" s="207"/>
      <c r="D429" s="172" t="s">
        <v>352</v>
      </c>
      <c r="E429" s="40" t="s">
        <v>11</v>
      </c>
      <c r="F429" s="29">
        <f>F431+F432</f>
        <v>1400</v>
      </c>
      <c r="G429" s="29">
        <f>G431+G432</f>
        <v>0</v>
      </c>
      <c r="H429" s="29">
        <f>H431+H432</f>
        <v>0</v>
      </c>
      <c r="I429" s="29">
        <f>G429/F429*100</f>
        <v>0</v>
      </c>
      <c r="J429" s="27">
        <v>0</v>
      </c>
      <c r="K429" s="174"/>
      <c r="L429" s="174"/>
    </row>
    <row r="430" spans="1:12" ht="18.75" customHeight="1" x14ac:dyDescent="0.25">
      <c r="A430" s="173"/>
      <c r="B430" s="178"/>
      <c r="C430" s="207"/>
      <c r="D430" s="172"/>
      <c r="E430" s="62" t="s">
        <v>12</v>
      </c>
      <c r="F430" s="29"/>
      <c r="G430" s="29"/>
      <c r="H430" s="29"/>
      <c r="I430" s="29"/>
      <c r="J430" s="29"/>
      <c r="K430" s="174"/>
      <c r="L430" s="174"/>
    </row>
    <row r="431" spans="1:12" ht="43.5" customHeight="1" x14ac:dyDescent="0.25">
      <c r="A431" s="173"/>
      <c r="B431" s="178"/>
      <c r="C431" s="207"/>
      <c r="D431" s="172"/>
      <c r="E431" s="62" t="s">
        <v>13</v>
      </c>
      <c r="F431" s="29">
        <v>1400</v>
      </c>
      <c r="G431" s="29">
        <v>0</v>
      </c>
      <c r="H431" s="29">
        <v>0</v>
      </c>
      <c r="I431" s="29">
        <f>G431/F431*100</f>
        <v>0</v>
      </c>
      <c r="J431" s="27">
        <v>0</v>
      </c>
      <c r="K431" s="174"/>
      <c r="L431" s="174"/>
    </row>
    <row r="432" spans="1:12" ht="92.25" customHeight="1" x14ac:dyDescent="0.25">
      <c r="A432" s="173"/>
      <c r="B432" s="178"/>
      <c r="C432" s="207"/>
      <c r="D432" s="172"/>
      <c r="E432" s="62" t="s">
        <v>14</v>
      </c>
      <c r="F432" s="29">
        <v>0</v>
      </c>
      <c r="G432" s="29">
        <v>0</v>
      </c>
      <c r="H432" s="29">
        <v>0</v>
      </c>
      <c r="I432" s="29">
        <v>0</v>
      </c>
      <c r="J432" s="29">
        <v>0</v>
      </c>
      <c r="K432" s="174"/>
      <c r="L432" s="174"/>
    </row>
    <row r="433" spans="1:12" s="69" customFormat="1" ht="18.75" customHeight="1" x14ac:dyDescent="0.25">
      <c r="A433" s="177" t="s">
        <v>143</v>
      </c>
      <c r="B433" s="175" t="s">
        <v>129</v>
      </c>
      <c r="C433" s="310"/>
      <c r="D433" s="247"/>
      <c r="E433" s="86" t="s">
        <v>11</v>
      </c>
      <c r="F433" s="68">
        <f>F435+F436</f>
        <v>39110</v>
      </c>
      <c r="G433" s="68">
        <f>G435+G436</f>
        <v>0</v>
      </c>
      <c r="H433" s="68">
        <f>H435+H436</f>
        <v>0</v>
      </c>
      <c r="I433" s="68">
        <f>G433/F433*100</f>
        <v>0</v>
      </c>
      <c r="J433" s="68">
        <v>0</v>
      </c>
      <c r="K433" s="183" t="s">
        <v>105</v>
      </c>
      <c r="L433" s="168"/>
    </row>
    <row r="434" spans="1:12" s="69" customFormat="1" ht="18.75" customHeight="1" x14ac:dyDescent="0.25">
      <c r="A434" s="177"/>
      <c r="B434" s="175"/>
      <c r="C434" s="310"/>
      <c r="D434" s="247"/>
      <c r="E434" s="66" t="s">
        <v>12</v>
      </c>
      <c r="F434" s="68"/>
      <c r="G434" s="68"/>
      <c r="H434" s="68"/>
      <c r="I434" s="68"/>
      <c r="J434" s="68"/>
      <c r="K434" s="184"/>
      <c r="L434" s="168"/>
    </row>
    <row r="435" spans="1:12" s="69" customFormat="1" ht="43.5" customHeight="1" x14ac:dyDescent="0.25">
      <c r="A435" s="177"/>
      <c r="B435" s="175"/>
      <c r="C435" s="310"/>
      <c r="D435" s="247"/>
      <c r="E435" s="66" t="s">
        <v>13</v>
      </c>
      <c r="F435" s="68">
        <f>F440</f>
        <v>39110</v>
      </c>
      <c r="G435" s="68">
        <f t="shared" ref="G435:H435" si="118">G440</f>
        <v>0</v>
      </c>
      <c r="H435" s="68">
        <f t="shared" si="118"/>
        <v>0</v>
      </c>
      <c r="I435" s="68">
        <f>G435/F435*100</f>
        <v>0</v>
      </c>
      <c r="J435" s="68">
        <v>0</v>
      </c>
      <c r="K435" s="184"/>
      <c r="L435" s="168"/>
    </row>
    <row r="436" spans="1:12" s="69" customFormat="1" ht="42" customHeight="1" x14ac:dyDescent="0.25">
      <c r="A436" s="177"/>
      <c r="B436" s="175"/>
      <c r="C436" s="310"/>
      <c r="D436" s="247"/>
      <c r="E436" s="66" t="s">
        <v>14</v>
      </c>
      <c r="F436" s="68">
        <f>F441</f>
        <v>0</v>
      </c>
      <c r="G436" s="68">
        <f t="shared" ref="G436:H436" si="119">G441</f>
        <v>0</v>
      </c>
      <c r="H436" s="68">
        <f t="shared" si="119"/>
        <v>0</v>
      </c>
      <c r="I436" s="68">
        <v>0</v>
      </c>
      <c r="J436" s="68">
        <v>0</v>
      </c>
      <c r="K436" s="185"/>
      <c r="L436" s="168"/>
    </row>
    <row r="437" spans="1:12" ht="21" customHeight="1" x14ac:dyDescent="0.3">
      <c r="A437" s="101"/>
      <c r="B437" s="47" t="s">
        <v>12</v>
      </c>
      <c r="C437" s="51"/>
      <c r="D437" s="24"/>
      <c r="E437" s="3"/>
      <c r="F437" s="29"/>
      <c r="G437" s="29"/>
      <c r="H437" s="29"/>
      <c r="I437" s="29"/>
      <c r="J437" s="29"/>
      <c r="K437" s="2"/>
      <c r="L437" s="2"/>
    </row>
    <row r="438" spans="1:12" ht="18.75" customHeight="1" x14ac:dyDescent="0.25">
      <c r="A438" s="173" t="s">
        <v>63</v>
      </c>
      <c r="B438" s="199"/>
      <c r="C438" s="172" t="s">
        <v>353</v>
      </c>
      <c r="D438" s="172"/>
      <c r="E438" s="40" t="s">
        <v>11</v>
      </c>
      <c r="F438" s="29">
        <f>F440+F441</f>
        <v>39110</v>
      </c>
      <c r="G438" s="29">
        <f>G440+G441</f>
        <v>0</v>
      </c>
      <c r="H438" s="29">
        <f>H440+H441</f>
        <v>0</v>
      </c>
      <c r="I438" s="29">
        <f>G438/F438*100</f>
        <v>0</v>
      </c>
      <c r="J438" s="29">
        <v>0</v>
      </c>
      <c r="K438" s="174"/>
      <c r="L438" s="174"/>
    </row>
    <row r="439" spans="1:12" ht="18.75" customHeight="1" x14ac:dyDescent="0.25">
      <c r="A439" s="173"/>
      <c r="B439" s="199"/>
      <c r="C439" s="172"/>
      <c r="D439" s="172"/>
      <c r="E439" s="62" t="s">
        <v>12</v>
      </c>
      <c r="F439" s="29"/>
      <c r="G439" s="29"/>
      <c r="H439" s="29"/>
      <c r="I439" s="29"/>
      <c r="J439" s="29"/>
      <c r="K439" s="174"/>
      <c r="L439" s="174"/>
    </row>
    <row r="440" spans="1:12" ht="40.5" x14ac:dyDescent="0.25">
      <c r="A440" s="173"/>
      <c r="B440" s="199"/>
      <c r="C440" s="172"/>
      <c r="D440" s="172"/>
      <c r="E440" s="62" t="s">
        <v>13</v>
      </c>
      <c r="F440" s="29">
        <v>39110</v>
      </c>
      <c r="G440" s="29">
        <v>0</v>
      </c>
      <c r="H440" s="29">
        <v>0</v>
      </c>
      <c r="I440" s="29">
        <f>G440/F440*100</f>
        <v>0</v>
      </c>
      <c r="J440" s="29">
        <v>0</v>
      </c>
      <c r="K440" s="174"/>
      <c r="L440" s="174"/>
    </row>
    <row r="441" spans="1:12" ht="38.25" customHeight="1" x14ac:dyDescent="0.25">
      <c r="A441" s="173"/>
      <c r="B441" s="199"/>
      <c r="C441" s="172"/>
      <c r="D441" s="172"/>
      <c r="E441" s="62" t="s">
        <v>14</v>
      </c>
      <c r="F441" s="29">
        <v>0</v>
      </c>
      <c r="G441" s="29">
        <v>0</v>
      </c>
      <c r="H441" s="29">
        <v>0</v>
      </c>
      <c r="I441" s="29">
        <v>0</v>
      </c>
      <c r="J441" s="29">
        <v>0</v>
      </c>
      <c r="K441" s="174"/>
      <c r="L441" s="174"/>
    </row>
    <row r="442" spans="1:12" s="69" customFormat="1" ht="25.5" customHeight="1" x14ac:dyDescent="0.25">
      <c r="A442" s="183">
        <v>15</v>
      </c>
      <c r="B442" s="196" t="s">
        <v>228</v>
      </c>
      <c r="C442" s="277"/>
      <c r="D442" s="196"/>
      <c r="E442" s="143" t="s">
        <v>11</v>
      </c>
      <c r="F442" s="79">
        <f>F444+F445</f>
        <v>167900.9</v>
      </c>
      <c r="G442" s="79">
        <f>G444+G445</f>
        <v>0</v>
      </c>
      <c r="H442" s="79">
        <f>H444+H445</f>
        <v>0</v>
      </c>
      <c r="I442" s="81">
        <f t="shared" ref="I442" si="120">G442/F442*100</f>
        <v>0</v>
      </c>
      <c r="J442" s="81">
        <v>0</v>
      </c>
      <c r="K442" s="195" t="s">
        <v>229</v>
      </c>
      <c r="L442" s="336"/>
    </row>
    <row r="443" spans="1:12" s="69" customFormat="1" ht="20.25" x14ac:dyDescent="0.25">
      <c r="A443" s="184"/>
      <c r="B443" s="197"/>
      <c r="C443" s="278"/>
      <c r="D443" s="197"/>
      <c r="E443" s="143" t="s">
        <v>12</v>
      </c>
      <c r="F443" s="79"/>
      <c r="G443" s="81"/>
      <c r="H443" s="81"/>
      <c r="I443" s="81"/>
      <c r="J443" s="81"/>
      <c r="K443" s="205"/>
      <c r="L443" s="337"/>
    </row>
    <row r="444" spans="1:12" s="69" customFormat="1" ht="40.5" x14ac:dyDescent="0.25">
      <c r="A444" s="184"/>
      <c r="B444" s="197"/>
      <c r="C444" s="278"/>
      <c r="D444" s="197"/>
      <c r="E444" s="143" t="s">
        <v>13</v>
      </c>
      <c r="F444" s="79">
        <f>F448</f>
        <v>106971.5</v>
      </c>
      <c r="G444" s="79">
        <f t="shared" ref="G444:H445" si="121">G448</f>
        <v>0</v>
      </c>
      <c r="H444" s="79">
        <f t="shared" si="121"/>
        <v>0</v>
      </c>
      <c r="I444" s="81">
        <f>G444/F444*100</f>
        <v>0</v>
      </c>
      <c r="J444" s="81">
        <v>0</v>
      </c>
      <c r="K444" s="205"/>
      <c r="L444" s="337"/>
    </row>
    <row r="445" spans="1:12" s="69" customFormat="1" ht="45.75" customHeight="1" x14ac:dyDescent="0.25">
      <c r="A445" s="185"/>
      <c r="B445" s="198"/>
      <c r="C445" s="279"/>
      <c r="D445" s="198"/>
      <c r="E445" s="143" t="s">
        <v>14</v>
      </c>
      <c r="F445" s="79">
        <f>F449</f>
        <v>60929.4</v>
      </c>
      <c r="G445" s="79">
        <f>G449</f>
        <v>0</v>
      </c>
      <c r="H445" s="79">
        <f t="shared" si="121"/>
        <v>0</v>
      </c>
      <c r="I445" s="81">
        <f>G445/F445*100</f>
        <v>0</v>
      </c>
      <c r="J445" s="81">
        <v>0</v>
      </c>
      <c r="K445" s="206"/>
      <c r="L445" s="338"/>
    </row>
    <row r="446" spans="1:12" ht="21.75" customHeight="1" x14ac:dyDescent="0.25">
      <c r="A446" s="173" t="s">
        <v>64</v>
      </c>
      <c r="B446" s="311"/>
      <c r="C446" s="242"/>
      <c r="D446" s="315" t="s">
        <v>230</v>
      </c>
      <c r="E446" s="146" t="s">
        <v>11</v>
      </c>
      <c r="F446" s="6">
        <f>F448+F449</f>
        <v>167900.9</v>
      </c>
      <c r="G446" s="6">
        <f>G448+G449</f>
        <v>0</v>
      </c>
      <c r="H446" s="6">
        <f>H448+H449</f>
        <v>0</v>
      </c>
      <c r="I446" s="27">
        <f t="shared" ref="I446" si="122">G446/F446*100</f>
        <v>0</v>
      </c>
      <c r="J446" s="29">
        <v>0</v>
      </c>
      <c r="K446" s="333"/>
      <c r="L446" s="333"/>
    </row>
    <row r="447" spans="1:12" ht="21" customHeight="1" x14ac:dyDescent="0.25">
      <c r="A447" s="255"/>
      <c r="B447" s="312"/>
      <c r="C447" s="243"/>
      <c r="D447" s="316"/>
      <c r="E447" s="146" t="s">
        <v>12</v>
      </c>
      <c r="F447" s="5"/>
      <c r="G447" s="5"/>
      <c r="H447" s="27"/>
      <c r="I447" s="27"/>
      <c r="J447" s="27"/>
      <c r="K447" s="334"/>
      <c r="L447" s="334"/>
    </row>
    <row r="448" spans="1:12" ht="42.75" customHeight="1" x14ac:dyDescent="0.25">
      <c r="A448" s="255"/>
      <c r="B448" s="312"/>
      <c r="C448" s="243"/>
      <c r="D448" s="316"/>
      <c r="E448" s="146" t="s">
        <v>42</v>
      </c>
      <c r="F448" s="6">
        <v>106971.5</v>
      </c>
      <c r="G448" s="6">
        <v>0</v>
      </c>
      <c r="H448" s="6">
        <v>0</v>
      </c>
      <c r="I448" s="27">
        <f t="shared" ref="I448:I449" si="123">G448/F448*100</f>
        <v>0</v>
      </c>
      <c r="J448" s="29">
        <v>0</v>
      </c>
      <c r="K448" s="334"/>
      <c r="L448" s="334"/>
    </row>
    <row r="449" spans="1:12" ht="37.5" customHeight="1" x14ac:dyDescent="0.25">
      <c r="A449" s="256"/>
      <c r="B449" s="313"/>
      <c r="C449" s="244"/>
      <c r="D449" s="317"/>
      <c r="E449" s="146" t="s">
        <v>14</v>
      </c>
      <c r="F449" s="6">
        <v>60929.4</v>
      </c>
      <c r="G449" s="6">
        <v>0</v>
      </c>
      <c r="H449" s="6">
        <v>0</v>
      </c>
      <c r="I449" s="27">
        <f t="shared" si="123"/>
        <v>0</v>
      </c>
      <c r="J449" s="29">
        <v>0</v>
      </c>
      <c r="K449" s="335"/>
      <c r="L449" s="335"/>
    </row>
    <row r="450" spans="1:12" s="69" customFormat="1" ht="21" customHeight="1" x14ac:dyDescent="0.25">
      <c r="A450" s="168" t="s">
        <v>142</v>
      </c>
      <c r="B450" s="175" t="s">
        <v>77</v>
      </c>
      <c r="C450" s="307"/>
      <c r="D450" s="245"/>
      <c r="E450" s="78" t="s">
        <v>11</v>
      </c>
      <c r="F450" s="79">
        <f>F452+F453</f>
        <v>267076.39</v>
      </c>
      <c r="G450" s="79">
        <f t="shared" ref="G450:H450" si="124">G452+G453</f>
        <v>262865.87000000005</v>
      </c>
      <c r="H450" s="79">
        <f t="shared" si="124"/>
        <v>162567.65000000002</v>
      </c>
      <c r="I450" s="81">
        <f t="shared" ref="I450:J459" si="125">G450/F450*100</f>
        <v>98.423477268058051</v>
      </c>
      <c r="J450" s="81">
        <f t="shared" si="125"/>
        <v>61.844335287802856</v>
      </c>
      <c r="K450" s="265" t="s">
        <v>72</v>
      </c>
      <c r="L450" s="246"/>
    </row>
    <row r="451" spans="1:12" s="69" customFormat="1" ht="20.25" x14ac:dyDescent="0.25">
      <c r="A451" s="168"/>
      <c r="B451" s="175"/>
      <c r="C451" s="308"/>
      <c r="D451" s="245"/>
      <c r="E451" s="78" t="s">
        <v>12</v>
      </c>
      <c r="F451" s="79"/>
      <c r="G451" s="79"/>
      <c r="H451" s="79"/>
      <c r="I451" s="81"/>
      <c r="J451" s="81"/>
      <c r="K451" s="265"/>
      <c r="L451" s="246"/>
    </row>
    <row r="452" spans="1:12" s="69" customFormat="1" ht="40.5" x14ac:dyDescent="0.25">
      <c r="A452" s="168"/>
      <c r="B452" s="175"/>
      <c r="C452" s="308"/>
      <c r="D452" s="245"/>
      <c r="E452" s="78" t="s">
        <v>13</v>
      </c>
      <c r="F452" s="79">
        <f>F457+F461+F465+F469+F473+F477+F481+F485+F489++F497+F501+F505+F509+F493</f>
        <v>257488.88000000003</v>
      </c>
      <c r="G452" s="79">
        <f t="shared" ref="G452:H452" si="126">G457+G461+G465+G469+G473+G477+G481+G485+G489++G497+G501+G505+G509+G493</f>
        <v>253488.88000000003</v>
      </c>
      <c r="H452" s="79">
        <f t="shared" si="126"/>
        <v>156989.55000000002</v>
      </c>
      <c r="I452" s="81">
        <f t="shared" si="125"/>
        <v>98.446534856184854</v>
      </c>
      <c r="J452" s="81">
        <f t="shared" si="125"/>
        <v>61.931533249111361</v>
      </c>
      <c r="K452" s="265"/>
      <c r="L452" s="246"/>
    </row>
    <row r="453" spans="1:12" s="69" customFormat="1" ht="40.5" x14ac:dyDescent="0.25">
      <c r="A453" s="168"/>
      <c r="B453" s="175"/>
      <c r="C453" s="309"/>
      <c r="D453" s="245"/>
      <c r="E453" s="78" t="s">
        <v>14</v>
      </c>
      <c r="F453" s="79">
        <f>F458+F462+F466+F470+F474+F478+F482+F486+F490++F498+F502+F506+F510+F494</f>
        <v>9587.51</v>
      </c>
      <c r="G453" s="79">
        <f t="shared" ref="G453:H453" si="127">G458+G462+G466+G470+G474+G478+G482+G486+G490++G498+G502+G506+G510+G494</f>
        <v>9376.99</v>
      </c>
      <c r="H453" s="79">
        <f t="shared" si="127"/>
        <v>5578.1</v>
      </c>
      <c r="I453" s="81">
        <f t="shared" si="125"/>
        <v>97.804226540572046</v>
      </c>
      <c r="J453" s="81">
        <f t="shared" si="125"/>
        <v>59.48710620358986</v>
      </c>
      <c r="K453" s="265"/>
      <c r="L453" s="246"/>
    </row>
    <row r="454" spans="1:12" ht="24" customHeight="1" x14ac:dyDescent="0.3">
      <c r="A454" s="101"/>
      <c r="B454" s="47" t="s">
        <v>12</v>
      </c>
      <c r="C454" s="4"/>
      <c r="D454" s="44"/>
      <c r="E454" s="62"/>
      <c r="F454" s="6"/>
      <c r="G454" s="6"/>
      <c r="H454" s="6"/>
      <c r="I454" s="27"/>
      <c r="J454" s="27"/>
      <c r="K454" s="62"/>
      <c r="L454" s="2"/>
    </row>
    <row r="455" spans="1:12" ht="22.5" customHeight="1" x14ac:dyDescent="0.25">
      <c r="A455" s="173" t="s">
        <v>65</v>
      </c>
      <c r="B455" s="199"/>
      <c r="C455" s="182"/>
      <c r="D455" s="172" t="s">
        <v>267</v>
      </c>
      <c r="E455" s="152" t="s">
        <v>11</v>
      </c>
      <c r="F455" s="6">
        <f>F457+F458</f>
        <v>39748</v>
      </c>
      <c r="G455" s="6">
        <f>G457+G458</f>
        <v>39748</v>
      </c>
      <c r="H455" s="6">
        <f>H457+H458</f>
        <v>27180.47</v>
      </c>
      <c r="I455" s="27">
        <f t="shared" si="125"/>
        <v>100</v>
      </c>
      <c r="J455" s="27">
        <f>H455/G455*100</f>
        <v>68.381981483345072</v>
      </c>
      <c r="K455" s="212"/>
      <c r="L455" s="211"/>
    </row>
    <row r="456" spans="1:12" ht="20.25" x14ac:dyDescent="0.25">
      <c r="A456" s="173"/>
      <c r="B456" s="199"/>
      <c r="C456" s="182"/>
      <c r="D456" s="172"/>
      <c r="E456" s="152" t="s">
        <v>12</v>
      </c>
      <c r="F456" s="6"/>
      <c r="G456" s="6"/>
      <c r="H456" s="6"/>
      <c r="I456" s="27"/>
      <c r="J456" s="27"/>
      <c r="K456" s="212"/>
      <c r="L456" s="211"/>
    </row>
    <row r="457" spans="1:12" ht="45" customHeight="1" x14ac:dyDescent="0.25">
      <c r="A457" s="173"/>
      <c r="B457" s="199"/>
      <c r="C457" s="182"/>
      <c r="D457" s="172"/>
      <c r="E457" s="152" t="s">
        <v>13</v>
      </c>
      <c r="F457" s="6">
        <v>37760.6</v>
      </c>
      <c r="G457" s="6">
        <v>37760.6</v>
      </c>
      <c r="H457" s="6">
        <v>25821.45</v>
      </c>
      <c r="I457" s="27">
        <f t="shared" si="125"/>
        <v>100</v>
      </c>
      <c r="J457" s="27">
        <f>H457/G457*100</f>
        <v>68.381990752265594</v>
      </c>
      <c r="K457" s="212"/>
      <c r="L457" s="211"/>
    </row>
    <row r="458" spans="1:12" ht="24" customHeight="1" x14ac:dyDescent="0.25">
      <c r="A458" s="173"/>
      <c r="B458" s="199"/>
      <c r="C458" s="182"/>
      <c r="D458" s="172"/>
      <c r="E458" s="152" t="s">
        <v>14</v>
      </c>
      <c r="F458" s="6">
        <v>1987.4</v>
      </c>
      <c r="G458" s="6">
        <v>1987.4</v>
      </c>
      <c r="H458" s="6">
        <v>1359.02</v>
      </c>
      <c r="I458" s="27">
        <f t="shared" si="125"/>
        <v>100</v>
      </c>
      <c r="J458" s="27">
        <f>H458/G458*100</f>
        <v>68.381805373855286</v>
      </c>
      <c r="K458" s="212"/>
      <c r="L458" s="211"/>
    </row>
    <row r="459" spans="1:12" ht="21.75" customHeight="1" x14ac:dyDescent="0.25">
      <c r="A459" s="173" t="s">
        <v>279</v>
      </c>
      <c r="B459" s="199"/>
      <c r="C459" s="182"/>
      <c r="D459" s="172" t="s">
        <v>268</v>
      </c>
      <c r="E459" s="152" t="s">
        <v>11</v>
      </c>
      <c r="F459" s="6">
        <f>F461+F462</f>
        <v>38000</v>
      </c>
      <c r="G459" s="6">
        <f>G461+G462</f>
        <v>38000</v>
      </c>
      <c r="H459" s="6">
        <f>H461+H462</f>
        <v>7599.99</v>
      </c>
      <c r="I459" s="27">
        <f t="shared" si="125"/>
        <v>100</v>
      </c>
      <c r="J459" s="27">
        <f>H459/G459*100</f>
        <v>19.999973684210527</v>
      </c>
      <c r="K459" s="212"/>
      <c r="L459" s="211"/>
    </row>
    <row r="460" spans="1:12" ht="20.25" x14ac:dyDescent="0.25">
      <c r="A460" s="173"/>
      <c r="B460" s="199"/>
      <c r="C460" s="182"/>
      <c r="D460" s="172"/>
      <c r="E460" s="152" t="s">
        <v>12</v>
      </c>
      <c r="F460" s="6"/>
      <c r="G460" s="6"/>
      <c r="H460" s="25"/>
      <c r="I460" s="28"/>
      <c r="J460" s="27"/>
      <c r="K460" s="212"/>
      <c r="L460" s="211"/>
    </row>
    <row r="461" spans="1:12" ht="40.5" x14ac:dyDescent="0.25">
      <c r="A461" s="173"/>
      <c r="B461" s="199"/>
      <c r="C461" s="182"/>
      <c r="D461" s="172"/>
      <c r="E461" s="152" t="s">
        <v>13</v>
      </c>
      <c r="F461" s="6">
        <v>37620</v>
      </c>
      <c r="G461" s="6">
        <v>37620</v>
      </c>
      <c r="H461" s="6">
        <v>7523.99</v>
      </c>
      <c r="I461" s="27">
        <f t="shared" ref="I461:J463" si="128">G461/F461*100</f>
        <v>100</v>
      </c>
      <c r="J461" s="27">
        <f t="shared" si="128"/>
        <v>19.999973418394472</v>
      </c>
      <c r="K461" s="212"/>
      <c r="L461" s="211"/>
    </row>
    <row r="462" spans="1:12" ht="42.75" customHeight="1" x14ac:dyDescent="0.25">
      <c r="A462" s="173"/>
      <c r="B462" s="199"/>
      <c r="C462" s="182"/>
      <c r="D462" s="172"/>
      <c r="E462" s="152" t="s">
        <v>14</v>
      </c>
      <c r="F462" s="6">
        <v>380</v>
      </c>
      <c r="G462" s="6">
        <v>380</v>
      </c>
      <c r="H462" s="6">
        <v>76</v>
      </c>
      <c r="I462" s="27">
        <f t="shared" si="128"/>
        <v>100</v>
      </c>
      <c r="J462" s="27">
        <f t="shared" si="128"/>
        <v>20</v>
      </c>
      <c r="K462" s="212"/>
      <c r="L462" s="211"/>
    </row>
    <row r="463" spans="1:12" ht="26.25" customHeight="1" x14ac:dyDescent="0.25">
      <c r="A463" s="173" t="s">
        <v>280</v>
      </c>
      <c r="B463" s="199"/>
      <c r="C463" s="182"/>
      <c r="D463" s="172" t="s">
        <v>270</v>
      </c>
      <c r="E463" s="152" t="s">
        <v>11</v>
      </c>
      <c r="F463" s="6">
        <f>F465+F466</f>
        <v>7046.18</v>
      </c>
      <c r="G463" s="6">
        <f>G465+G466</f>
        <v>7046.18</v>
      </c>
      <c r="H463" s="6">
        <f>H465+H466</f>
        <v>0</v>
      </c>
      <c r="I463" s="27">
        <f t="shared" si="128"/>
        <v>100</v>
      </c>
      <c r="J463" s="27">
        <f t="shared" si="128"/>
        <v>0</v>
      </c>
      <c r="K463" s="257"/>
      <c r="L463" s="174"/>
    </row>
    <row r="464" spans="1:12" ht="20.25" x14ac:dyDescent="0.25">
      <c r="A464" s="173"/>
      <c r="B464" s="199"/>
      <c r="C464" s="182"/>
      <c r="D464" s="172"/>
      <c r="E464" s="152" t="s">
        <v>12</v>
      </c>
      <c r="F464" s="6"/>
      <c r="G464" s="6"/>
      <c r="H464" s="25"/>
      <c r="I464" s="27"/>
      <c r="J464" s="27"/>
      <c r="K464" s="257"/>
      <c r="L464" s="174"/>
    </row>
    <row r="465" spans="1:12" ht="40.5" x14ac:dyDescent="0.25">
      <c r="A465" s="173"/>
      <c r="B465" s="199"/>
      <c r="C465" s="182"/>
      <c r="D465" s="172"/>
      <c r="E465" s="152" t="s">
        <v>13</v>
      </c>
      <c r="F465" s="6">
        <v>6693.88</v>
      </c>
      <c r="G465" s="6">
        <v>6693.88</v>
      </c>
      <c r="H465" s="6">
        <v>0</v>
      </c>
      <c r="I465" s="27">
        <f>G465/F465*100</f>
        <v>100</v>
      </c>
      <c r="J465" s="27">
        <f>H465/G465*100</f>
        <v>0</v>
      </c>
      <c r="K465" s="257"/>
      <c r="L465" s="174"/>
    </row>
    <row r="466" spans="1:12" ht="43.5" customHeight="1" x14ac:dyDescent="0.25">
      <c r="A466" s="173"/>
      <c r="B466" s="199"/>
      <c r="C466" s="182"/>
      <c r="D466" s="172"/>
      <c r="E466" s="152" t="s">
        <v>14</v>
      </c>
      <c r="F466" s="6">
        <v>352.3</v>
      </c>
      <c r="G466" s="6">
        <v>352.3</v>
      </c>
      <c r="H466" s="6">
        <v>0</v>
      </c>
      <c r="I466" s="27">
        <f>G466/F466*100</f>
        <v>100</v>
      </c>
      <c r="J466" s="27">
        <f t="shared" ref="J466" si="129">H466/G466*100</f>
        <v>0</v>
      </c>
      <c r="K466" s="257"/>
      <c r="L466" s="174"/>
    </row>
    <row r="467" spans="1:12" ht="24" customHeight="1" x14ac:dyDescent="0.25">
      <c r="A467" s="173" t="s">
        <v>281</v>
      </c>
      <c r="B467" s="203"/>
      <c r="C467" s="182"/>
      <c r="D467" s="172" t="s">
        <v>271</v>
      </c>
      <c r="E467" s="152" t="s">
        <v>11</v>
      </c>
      <c r="F467" s="6">
        <f>F469+F470</f>
        <v>10415.36</v>
      </c>
      <c r="G467" s="6">
        <f>G469+G470</f>
        <v>10415.36</v>
      </c>
      <c r="H467" s="6">
        <f>H469+H470</f>
        <v>0</v>
      </c>
      <c r="I467" s="27">
        <f>G467/F467*100</f>
        <v>100</v>
      </c>
      <c r="J467" s="27">
        <f>H467/G467*100</f>
        <v>0</v>
      </c>
      <c r="K467" s="212"/>
      <c r="L467" s="170"/>
    </row>
    <row r="468" spans="1:12" ht="20.25" customHeight="1" x14ac:dyDescent="0.25">
      <c r="A468" s="173"/>
      <c r="B468" s="203"/>
      <c r="C468" s="182"/>
      <c r="D468" s="172"/>
      <c r="E468" s="152" t="s">
        <v>12</v>
      </c>
      <c r="F468" s="25"/>
      <c r="G468" s="25"/>
      <c r="H468" s="25"/>
      <c r="I468" s="28"/>
      <c r="J468" s="28"/>
      <c r="K468" s="212"/>
      <c r="L468" s="170"/>
    </row>
    <row r="469" spans="1:12" ht="40.5" x14ac:dyDescent="0.25">
      <c r="A469" s="173"/>
      <c r="B469" s="203"/>
      <c r="C469" s="182"/>
      <c r="D469" s="172"/>
      <c r="E469" s="152" t="s">
        <v>13</v>
      </c>
      <c r="F469" s="6">
        <v>9894.6</v>
      </c>
      <c r="G469" s="6">
        <v>9894.6</v>
      </c>
      <c r="H469" s="6">
        <v>0</v>
      </c>
      <c r="I469" s="27">
        <f>G469/F469*100</f>
        <v>100</v>
      </c>
      <c r="J469" s="27">
        <v>0</v>
      </c>
      <c r="K469" s="212"/>
      <c r="L469" s="170"/>
    </row>
    <row r="470" spans="1:12" ht="64.5" customHeight="1" x14ac:dyDescent="0.25">
      <c r="A470" s="173"/>
      <c r="B470" s="203"/>
      <c r="C470" s="182"/>
      <c r="D470" s="172"/>
      <c r="E470" s="152" t="s">
        <v>14</v>
      </c>
      <c r="F470" s="6">
        <v>520.76</v>
      </c>
      <c r="G470" s="6">
        <v>520.76</v>
      </c>
      <c r="H470" s="6">
        <v>0</v>
      </c>
      <c r="I470" s="27">
        <f>G470/F470*100</f>
        <v>100</v>
      </c>
      <c r="J470" s="27">
        <v>0</v>
      </c>
      <c r="K470" s="212"/>
      <c r="L470" s="170"/>
    </row>
    <row r="471" spans="1:12" ht="24" customHeight="1" x14ac:dyDescent="0.25">
      <c r="A471" s="173" t="s">
        <v>282</v>
      </c>
      <c r="B471" s="199"/>
      <c r="C471" s="182"/>
      <c r="D471" s="172" t="s">
        <v>272</v>
      </c>
      <c r="E471" s="152" t="s">
        <v>11</v>
      </c>
      <c r="F471" s="6">
        <f>F473+F474</f>
        <v>12158.98</v>
      </c>
      <c r="G471" s="6">
        <f>G473+G474</f>
        <v>12158.98</v>
      </c>
      <c r="H471" s="6">
        <f>H473+H474</f>
        <v>12158.98</v>
      </c>
      <c r="I471" s="27">
        <f>G471/F471*100</f>
        <v>100</v>
      </c>
      <c r="J471" s="27">
        <f>H471/G471*100</f>
        <v>100</v>
      </c>
      <c r="K471" s="192"/>
      <c r="L471" s="232"/>
    </row>
    <row r="472" spans="1:12" ht="18.75" customHeight="1" x14ac:dyDescent="0.25">
      <c r="A472" s="173"/>
      <c r="B472" s="199"/>
      <c r="C472" s="182"/>
      <c r="D472" s="172"/>
      <c r="E472" s="152" t="s">
        <v>12</v>
      </c>
      <c r="F472" s="6"/>
      <c r="G472" s="6"/>
      <c r="H472" s="6"/>
      <c r="I472" s="27"/>
      <c r="J472" s="27"/>
      <c r="K472" s="193"/>
      <c r="L472" s="232"/>
    </row>
    <row r="473" spans="1:12" ht="41.25" customHeight="1" x14ac:dyDescent="0.25">
      <c r="A473" s="173"/>
      <c r="B473" s="199"/>
      <c r="C473" s="182"/>
      <c r="D473" s="172"/>
      <c r="E473" s="152" t="s">
        <v>13</v>
      </c>
      <c r="F473" s="6">
        <v>12037.4</v>
      </c>
      <c r="G473" s="6">
        <v>12037.4</v>
      </c>
      <c r="H473" s="6">
        <v>12037.4</v>
      </c>
      <c r="I473" s="27">
        <f>G473/F473*100</f>
        <v>100</v>
      </c>
      <c r="J473" s="27">
        <f>H473/G473*100</f>
        <v>100</v>
      </c>
      <c r="K473" s="193"/>
      <c r="L473" s="232"/>
    </row>
    <row r="474" spans="1:12" ht="42" customHeight="1" x14ac:dyDescent="0.25">
      <c r="A474" s="173"/>
      <c r="B474" s="199"/>
      <c r="C474" s="182"/>
      <c r="D474" s="172"/>
      <c r="E474" s="152" t="s">
        <v>14</v>
      </c>
      <c r="F474" s="6">
        <v>121.58</v>
      </c>
      <c r="G474" s="6">
        <v>121.58</v>
      </c>
      <c r="H474" s="6">
        <v>121.58</v>
      </c>
      <c r="I474" s="27">
        <f>G474/F474*100</f>
        <v>100</v>
      </c>
      <c r="J474" s="27">
        <f t="shared" ref="J474:J482" si="130">H474/G474*100</f>
        <v>100</v>
      </c>
      <c r="K474" s="194"/>
      <c r="L474" s="232"/>
    </row>
    <row r="475" spans="1:12" ht="24" customHeight="1" x14ac:dyDescent="0.25">
      <c r="A475" s="173" t="s">
        <v>283</v>
      </c>
      <c r="B475" s="199"/>
      <c r="C475" s="182"/>
      <c r="D475" s="172" t="s">
        <v>273</v>
      </c>
      <c r="E475" s="152" t="s">
        <v>11</v>
      </c>
      <c r="F475" s="6">
        <f>F477+F478</f>
        <v>21818.18</v>
      </c>
      <c r="G475" s="6">
        <f>G477+G478</f>
        <v>21818.18</v>
      </c>
      <c r="H475" s="6">
        <f>H477+H478</f>
        <v>21818.18</v>
      </c>
      <c r="I475" s="27">
        <f>G475/F475*100</f>
        <v>100</v>
      </c>
      <c r="J475" s="27">
        <f t="shared" si="130"/>
        <v>100</v>
      </c>
      <c r="K475" s="192"/>
      <c r="L475" s="232"/>
    </row>
    <row r="476" spans="1:12" ht="18.75" customHeight="1" x14ac:dyDescent="0.25">
      <c r="A476" s="173"/>
      <c r="B476" s="199"/>
      <c r="C476" s="182"/>
      <c r="D476" s="172"/>
      <c r="E476" s="152" t="s">
        <v>12</v>
      </c>
      <c r="F476" s="6"/>
      <c r="G476" s="6"/>
      <c r="H476" s="6"/>
      <c r="I476" s="27"/>
      <c r="J476" s="27"/>
      <c r="K476" s="193"/>
      <c r="L476" s="232"/>
    </row>
    <row r="477" spans="1:12" ht="41.25" customHeight="1" x14ac:dyDescent="0.25">
      <c r="A477" s="173"/>
      <c r="B477" s="199"/>
      <c r="C477" s="182"/>
      <c r="D477" s="172"/>
      <c r="E477" s="152" t="s">
        <v>13</v>
      </c>
      <c r="F477" s="6">
        <v>21600</v>
      </c>
      <c r="G477" s="6">
        <v>21600</v>
      </c>
      <c r="H477" s="6">
        <v>21600</v>
      </c>
      <c r="I477" s="27">
        <f>G477/F477*100</f>
        <v>100</v>
      </c>
      <c r="J477" s="27">
        <f t="shared" si="130"/>
        <v>100</v>
      </c>
      <c r="K477" s="193"/>
      <c r="L477" s="232"/>
    </row>
    <row r="478" spans="1:12" ht="42" customHeight="1" x14ac:dyDescent="0.25">
      <c r="A478" s="173"/>
      <c r="B478" s="199"/>
      <c r="C478" s="182"/>
      <c r="D478" s="172"/>
      <c r="E478" s="152" t="s">
        <v>14</v>
      </c>
      <c r="F478" s="6">
        <v>218.18</v>
      </c>
      <c r="G478" s="6">
        <v>218.18</v>
      </c>
      <c r="H478" s="6">
        <v>218.18</v>
      </c>
      <c r="I478" s="27">
        <v>0</v>
      </c>
      <c r="J478" s="27">
        <v>0</v>
      </c>
      <c r="K478" s="194"/>
      <c r="L478" s="232"/>
    </row>
    <row r="479" spans="1:12" ht="24" customHeight="1" x14ac:dyDescent="0.25">
      <c r="A479" s="173" t="s">
        <v>284</v>
      </c>
      <c r="B479" s="199"/>
      <c r="C479" s="182"/>
      <c r="D479" s="172" t="s">
        <v>231</v>
      </c>
      <c r="E479" s="152" t="s">
        <v>11</v>
      </c>
      <c r="F479" s="6">
        <f>F481+F482</f>
        <v>22178.879999999997</v>
      </c>
      <c r="G479" s="6">
        <f>G481+G482</f>
        <v>22178.879999999997</v>
      </c>
      <c r="H479" s="6">
        <f>H481+H482</f>
        <v>22178.879999999997</v>
      </c>
      <c r="I479" s="27">
        <f>G479/F479*100</f>
        <v>100</v>
      </c>
      <c r="J479" s="27">
        <f t="shared" si="130"/>
        <v>100</v>
      </c>
      <c r="K479" s="192"/>
      <c r="L479" s="232"/>
    </row>
    <row r="480" spans="1:12" ht="18.75" customHeight="1" x14ac:dyDescent="0.25">
      <c r="A480" s="173"/>
      <c r="B480" s="199"/>
      <c r="C480" s="182"/>
      <c r="D480" s="172"/>
      <c r="E480" s="152" t="s">
        <v>12</v>
      </c>
      <c r="F480" s="6"/>
      <c r="G480" s="6"/>
      <c r="H480" s="6"/>
      <c r="I480" s="27"/>
      <c r="J480" s="27"/>
      <c r="K480" s="193"/>
      <c r="L480" s="232"/>
    </row>
    <row r="481" spans="1:12" ht="41.25" customHeight="1" x14ac:dyDescent="0.25">
      <c r="A481" s="173"/>
      <c r="B481" s="199"/>
      <c r="C481" s="182"/>
      <c r="D481" s="172"/>
      <c r="E481" s="152" t="s">
        <v>13</v>
      </c>
      <c r="F481" s="6">
        <v>21957.1</v>
      </c>
      <c r="G481" s="6">
        <v>21957.1</v>
      </c>
      <c r="H481" s="6">
        <v>21957.1</v>
      </c>
      <c r="I481" s="27">
        <f>G481/F481*100</f>
        <v>100</v>
      </c>
      <c r="J481" s="27">
        <f t="shared" si="130"/>
        <v>100</v>
      </c>
      <c r="K481" s="193"/>
      <c r="L481" s="232"/>
    </row>
    <row r="482" spans="1:12" ht="42" customHeight="1" x14ac:dyDescent="0.25">
      <c r="A482" s="173"/>
      <c r="B482" s="199"/>
      <c r="C482" s="182"/>
      <c r="D482" s="172"/>
      <c r="E482" s="152" t="s">
        <v>14</v>
      </c>
      <c r="F482" s="6">
        <v>221.78</v>
      </c>
      <c r="G482" s="6">
        <v>221.78</v>
      </c>
      <c r="H482" s="6">
        <v>221.78</v>
      </c>
      <c r="I482" s="27">
        <f>G482/F482*100</f>
        <v>100</v>
      </c>
      <c r="J482" s="27">
        <f t="shared" si="130"/>
        <v>100</v>
      </c>
      <c r="K482" s="194"/>
      <c r="L482" s="232"/>
    </row>
    <row r="483" spans="1:12" ht="24" customHeight="1" x14ac:dyDescent="0.25">
      <c r="A483" s="173" t="s">
        <v>285</v>
      </c>
      <c r="B483" s="199"/>
      <c r="C483" s="182"/>
      <c r="D483" s="172" t="s">
        <v>274</v>
      </c>
      <c r="E483" s="152" t="s">
        <v>11</v>
      </c>
      <c r="F483" s="6">
        <f>F485+F486</f>
        <v>2736.84</v>
      </c>
      <c r="G483" s="6">
        <f>G485+G486</f>
        <v>0</v>
      </c>
      <c r="H483" s="6">
        <f>H485+H486</f>
        <v>0</v>
      </c>
      <c r="I483" s="27">
        <f>G483/F483*100</f>
        <v>0</v>
      </c>
      <c r="J483" s="27">
        <v>0</v>
      </c>
      <c r="K483" s="192"/>
      <c r="L483" s="232"/>
    </row>
    <row r="484" spans="1:12" ht="18.75" customHeight="1" x14ac:dyDescent="0.25">
      <c r="A484" s="173"/>
      <c r="B484" s="199"/>
      <c r="C484" s="182"/>
      <c r="D484" s="172"/>
      <c r="E484" s="152" t="s">
        <v>12</v>
      </c>
      <c r="F484" s="6"/>
      <c r="G484" s="6"/>
      <c r="H484" s="6"/>
      <c r="I484" s="27"/>
      <c r="J484" s="27"/>
      <c r="K484" s="193"/>
      <c r="L484" s="232"/>
    </row>
    <row r="485" spans="1:12" ht="41.25" customHeight="1" x14ac:dyDescent="0.25">
      <c r="A485" s="173"/>
      <c r="B485" s="199"/>
      <c r="C485" s="182"/>
      <c r="D485" s="172"/>
      <c r="E485" s="152" t="s">
        <v>13</v>
      </c>
      <c r="F485" s="6">
        <v>2600</v>
      </c>
      <c r="G485" s="6">
        <v>0</v>
      </c>
      <c r="H485" s="6">
        <v>0</v>
      </c>
      <c r="I485" s="27">
        <f>G485/F485*100</f>
        <v>0</v>
      </c>
      <c r="J485" s="27">
        <v>0</v>
      </c>
      <c r="K485" s="193"/>
      <c r="L485" s="232"/>
    </row>
    <row r="486" spans="1:12" ht="42" customHeight="1" x14ac:dyDescent="0.25">
      <c r="A486" s="173"/>
      <c r="B486" s="199"/>
      <c r="C486" s="182"/>
      <c r="D486" s="172"/>
      <c r="E486" s="152" t="s">
        <v>14</v>
      </c>
      <c r="F486" s="6">
        <v>136.84</v>
      </c>
      <c r="G486" s="6">
        <v>0</v>
      </c>
      <c r="H486" s="6">
        <v>0</v>
      </c>
      <c r="I486" s="27">
        <f>G486/F486*100</f>
        <v>0</v>
      </c>
      <c r="J486" s="27">
        <v>0</v>
      </c>
      <c r="K486" s="194"/>
      <c r="L486" s="232"/>
    </row>
    <row r="487" spans="1:12" ht="24" customHeight="1" x14ac:dyDescent="0.25">
      <c r="A487" s="173" t="s">
        <v>286</v>
      </c>
      <c r="B487" s="199"/>
      <c r="C487" s="182"/>
      <c r="D487" s="172" t="s">
        <v>275</v>
      </c>
      <c r="E487" s="152" t="s">
        <v>11</v>
      </c>
      <c r="F487" s="6">
        <f>F489+F490</f>
        <v>1473.68</v>
      </c>
      <c r="G487" s="6">
        <f>G489+G490</f>
        <v>0</v>
      </c>
      <c r="H487" s="6">
        <f>H489+H490</f>
        <v>0</v>
      </c>
      <c r="I487" s="27">
        <f>G487/F487*100</f>
        <v>0</v>
      </c>
      <c r="J487" s="27">
        <v>0</v>
      </c>
      <c r="K487" s="192"/>
      <c r="L487" s="232"/>
    </row>
    <row r="488" spans="1:12" ht="18.75" customHeight="1" x14ac:dyDescent="0.25">
      <c r="A488" s="173"/>
      <c r="B488" s="199"/>
      <c r="C488" s="182"/>
      <c r="D488" s="172"/>
      <c r="E488" s="152" t="s">
        <v>12</v>
      </c>
      <c r="F488" s="6"/>
      <c r="G488" s="6"/>
      <c r="H488" s="6"/>
      <c r="I488" s="27"/>
      <c r="J488" s="27"/>
      <c r="K488" s="193"/>
      <c r="L488" s="232"/>
    </row>
    <row r="489" spans="1:12" ht="41.25" customHeight="1" x14ac:dyDescent="0.25">
      <c r="A489" s="173"/>
      <c r="B489" s="199"/>
      <c r="C489" s="182"/>
      <c r="D489" s="172"/>
      <c r="E489" s="152" t="s">
        <v>13</v>
      </c>
      <c r="F489" s="6">
        <v>1400</v>
      </c>
      <c r="G489" s="6">
        <v>0</v>
      </c>
      <c r="H489" s="6">
        <v>0</v>
      </c>
      <c r="I489" s="27">
        <f>G489/F489*100</f>
        <v>0</v>
      </c>
      <c r="J489" s="27">
        <v>0</v>
      </c>
      <c r="K489" s="193"/>
      <c r="L489" s="232"/>
    </row>
    <row r="490" spans="1:12" ht="42" customHeight="1" x14ac:dyDescent="0.25">
      <c r="A490" s="173"/>
      <c r="B490" s="199"/>
      <c r="C490" s="182"/>
      <c r="D490" s="172"/>
      <c r="E490" s="152" t="s">
        <v>14</v>
      </c>
      <c r="F490" s="6">
        <v>73.680000000000007</v>
      </c>
      <c r="G490" s="6">
        <v>0</v>
      </c>
      <c r="H490" s="6">
        <v>0</v>
      </c>
      <c r="I490" s="27">
        <f>G490/F490*100</f>
        <v>0</v>
      </c>
      <c r="J490" s="27">
        <v>0</v>
      </c>
      <c r="K490" s="194"/>
      <c r="L490" s="232"/>
    </row>
    <row r="491" spans="1:12" ht="24" customHeight="1" x14ac:dyDescent="0.25">
      <c r="A491" s="173" t="s">
        <v>287</v>
      </c>
      <c r="B491" s="199"/>
      <c r="C491" s="182"/>
      <c r="D491" s="172" t="s">
        <v>276</v>
      </c>
      <c r="E491" s="152" t="s">
        <v>11</v>
      </c>
      <c r="F491" s="6">
        <f>F493+F494</f>
        <v>14654.94</v>
      </c>
      <c r="G491" s="6">
        <f>G493+G494</f>
        <v>14654.94</v>
      </c>
      <c r="H491" s="6">
        <f>H493+H494</f>
        <v>14654.94</v>
      </c>
      <c r="I491" s="27">
        <f>G491/F491*100</f>
        <v>100</v>
      </c>
      <c r="J491" s="27">
        <f t="shared" ref="J491" si="131">H491/G491*100</f>
        <v>100</v>
      </c>
      <c r="K491" s="192"/>
      <c r="L491" s="232"/>
    </row>
    <row r="492" spans="1:12" ht="18.75" customHeight="1" x14ac:dyDescent="0.25">
      <c r="A492" s="173"/>
      <c r="B492" s="199"/>
      <c r="C492" s="182"/>
      <c r="D492" s="172"/>
      <c r="E492" s="152" t="s">
        <v>12</v>
      </c>
      <c r="F492" s="6"/>
      <c r="G492" s="6"/>
      <c r="H492" s="6"/>
      <c r="I492" s="27"/>
      <c r="J492" s="27"/>
      <c r="K492" s="193"/>
      <c r="L492" s="232"/>
    </row>
    <row r="493" spans="1:12" ht="41.25" customHeight="1" x14ac:dyDescent="0.25">
      <c r="A493" s="173"/>
      <c r="B493" s="199"/>
      <c r="C493" s="182"/>
      <c r="D493" s="172"/>
      <c r="E493" s="152" t="s">
        <v>13</v>
      </c>
      <c r="F493" s="6">
        <v>13922.2</v>
      </c>
      <c r="G493" s="6">
        <v>13922.2</v>
      </c>
      <c r="H493" s="6">
        <v>13922.2</v>
      </c>
      <c r="I493" s="27">
        <f>G493/F493*100</f>
        <v>100</v>
      </c>
      <c r="J493" s="27">
        <f t="shared" ref="J493" si="132">H493/G493*100</f>
        <v>100</v>
      </c>
      <c r="K493" s="193"/>
      <c r="L493" s="232"/>
    </row>
    <row r="494" spans="1:12" ht="83.25" customHeight="1" x14ac:dyDescent="0.25">
      <c r="A494" s="173"/>
      <c r="B494" s="199"/>
      <c r="C494" s="182"/>
      <c r="D494" s="172"/>
      <c r="E494" s="152" t="s">
        <v>14</v>
      </c>
      <c r="F494" s="6">
        <v>732.74</v>
      </c>
      <c r="G494" s="6">
        <v>732.74</v>
      </c>
      <c r="H494" s="6">
        <v>732.74</v>
      </c>
      <c r="I494" s="27">
        <f>G494/F494*100</f>
        <v>100</v>
      </c>
      <c r="J494" s="27">
        <v>100</v>
      </c>
      <c r="K494" s="194"/>
      <c r="L494" s="232"/>
    </row>
    <row r="495" spans="1:12" ht="24" customHeight="1" x14ac:dyDescent="0.25">
      <c r="A495" s="173" t="s">
        <v>288</v>
      </c>
      <c r="B495" s="199"/>
      <c r="C495" s="182"/>
      <c r="D495" s="172" t="s">
        <v>269</v>
      </c>
      <c r="E495" s="152" t="s">
        <v>11</v>
      </c>
      <c r="F495" s="6">
        <f>F497+F498</f>
        <v>37715.78</v>
      </c>
      <c r="G495" s="6">
        <f>G497+G498</f>
        <v>37715.78</v>
      </c>
      <c r="H495" s="6">
        <f>H497+H498</f>
        <v>4000</v>
      </c>
      <c r="I495" s="27">
        <f>G495/F495*100</f>
        <v>100</v>
      </c>
      <c r="J495" s="27">
        <f t="shared" ref="J495" si="133">H495/G495*100</f>
        <v>10.605640397732726</v>
      </c>
      <c r="K495" s="192"/>
      <c r="L495" s="232"/>
    </row>
    <row r="496" spans="1:12" ht="18.75" customHeight="1" x14ac:dyDescent="0.25">
      <c r="A496" s="173"/>
      <c r="B496" s="199"/>
      <c r="C496" s="182"/>
      <c r="D496" s="172"/>
      <c r="E496" s="152" t="s">
        <v>12</v>
      </c>
      <c r="F496" s="6"/>
      <c r="G496" s="6"/>
      <c r="H496" s="6"/>
      <c r="I496" s="27"/>
      <c r="J496" s="27"/>
      <c r="K496" s="193"/>
      <c r="L496" s="232"/>
    </row>
    <row r="497" spans="1:19" ht="41.25" customHeight="1" x14ac:dyDescent="0.25">
      <c r="A497" s="173"/>
      <c r="B497" s="199"/>
      <c r="C497" s="182"/>
      <c r="D497" s="172"/>
      <c r="E497" s="152" t="s">
        <v>13</v>
      </c>
      <c r="F497" s="6">
        <v>35830</v>
      </c>
      <c r="G497" s="6">
        <v>35830</v>
      </c>
      <c r="H497" s="6">
        <v>3800</v>
      </c>
      <c r="I497" s="27">
        <f>G497/F497*100</f>
        <v>100</v>
      </c>
      <c r="J497" s="27">
        <f>H497/G497*100</f>
        <v>10.605637733742673</v>
      </c>
      <c r="K497" s="193"/>
      <c r="L497" s="232"/>
    </row>
    <row r="498" spans="1:19" ht="42" customHeight="1" x14ac:dyDescent="0.25">
      <c r="A498" s="173"/>
      <c r="B498" s="199"/>
      <c r="C498" s="182"/>
      <c r="D498" s="172"/>
      <c r="E498" s="152" t="s">
        <v>14</v>
      </c>
      <c r="F498" s="6">
        <v>1885.78</v>
      </c>
      <c r="G498" s="6">
        <v>1885.78</v>
      </c>
      <c r="H498" s="6">
        <v>200</v>
      </c>
      <c r="I498" s="27">
        <f>G498/F498*100</f>
        <v>100</v>
      </c>
      <c r="J498" s="27">
        <f>H498/G498*100</f>
        <v>10.605691013798005</v>
      </c>
      <c r="K498" s="194"/>
      <c r="L498" s="232"/>
      <c r="S498" s="8" t="s">
        <v>256</v>
      </c>
    </row>
    <row r="499" spans="1:19" ht="24" customHeight="1" x14ac:dyDescent="0.25">
      <c r="A499" s="173" t="s">
        <v>289</v>
      </c>
      <c r="B499" s="199"/>
      <c r="C499" s="182"/>
      <c r="D499" s="213" t="s">
        <v>76</v>
      </c>
      <c r="E499" s="152" t="s">
        <v>11</v>
      </c>
      <c r="F499" s="6">
        <f>F501+F502</f>
        <v>5470.63</v>
      </c>
      <c r="G499" s="6">
        <f>G501+G502</f>
        <v>5470.63</v>
      </c>
      <c r="H499" s="6">
        <f>H501+H502</f>
        <v>5470.63</v>
      </c>
      <c r="I499" s="27">
        <f>G499/F499*100</f>
        <v>100</v>
      </c>
      <c r="J499" s="27">
        <f t="shared" ref="J499" si="134">H499/G499*100</f>
        <v>100</v>
      </c>
      <c r="K499" s="192"/>
      <c r="L499" s="232"/>
      <c r="S499" s="8" t="s">
        <v>78</v>
      </c>
    </row>
    <row r="500" spans="1:19" ht="18.75" customHeight="1" x14ac:dyDescent="0.25">
      <c r="A500" s="173"/>
      <c r="B500" s="199"/>
      <c r="C500" s="182"/>
      <c r="D500" s="214"/>
      <c r="E500" s="152" t="s">
        <v>12</v>
      </c>
      <c r="F500" s="6"/>
      <c r="G500" s="6"/>
      <c r="H500" s="6"/>
      <c r="I500" s="27"/>
      <c r="J500" s="27"/>
      <c r="K500" s="193"/>
      <c r="L500" s="232"/>
    </row>
    <row r="501" spans="1:19" ht="41.25" customHeight="1" x14ac:dyDescent="0.25">
      <c r="A501" s="173"/>
      <c r="B501" s="199"/>
      <c r="C501" s="182"/>
      <c r="D501" s="214"/>
      <c r="E501" s="152" t="s">
        <v>13</v>
      </c>
      <c r="F501" s="6">
        <v>5197.1000000000004</v>
      </c>
      <c r="G501" s="6">
        <v>5197.1000000000004</v>
      </c>
      <c r="H501" s="6">
        <v>5197.1000000000004</v>
      </c>
      <c r="I501" s="27">
        <f>G501/F501*100</f>
        <v>100</v>
      </c>
      <c r="J501" s="27">
        <f t="shared" ref="J501:J503" si="135">H501/G501*100</f>
        <v>100</v>
      </c>
      <c r="K501" s="193"/>
      <c r="L501" s="232"/>
    </row>
    <row r="502" spans="1:19" ht="42" customHeight="1" x14ac:dyDescent="0.25">
      <c r="A502" s="173"/>
      <c r="B502" s="199"/>
      <c r="C502" s="182"/>
      <c r="D502" s="215"/>
      <c r="E502" s="152" t="s">
        <v>14</v>
      </c>
      <c r="F502" s="6">
        <v>273.52999999999997</v>
      </c>
      <c r="G502" s="6">
        <v>273.52999999999997</v>
      </c>
      <c r="H502" s="6">
        <v>273.52999999999997</v>
      </c>
      <c r="I502" s="27">
        <f>G502/F502*100</f>
        <v>100</v>
      </c>
      <c r="J502" s="27">
        <f t="shared" si="135"/>
        <v>100</v>
      </c>
      <c r="K502" s="194"/>
      <c r="L502" s="232"/>
    </row>
    <row r="503" spans="1:19" ht="24" customHeight="1" x14ac:dyDescent="0.25">
      <c r="A503" s="173" t="s">
        <v>290</v>
      </c>
      <c r="B503" s="199"/>
      <c r="C503" s="182"/>
      <c r="D503" s="213" t="s">
        <v>277</v>
      </c>
      <c r="E503" s="152" t="s">
        <v>11</v>
      </c>
      <c r="F503" s="6">
        <f>F505+F506</f>
        <v>14185.26</v>
      </c>
      <c r="G503" s="6">
        <f>G505+G506</f>
        <v>14185.26</v>
      </c>
      <c r="H503" s="6">
        <f>H505+H506</f>
        <v>8031.9000000000005</v>
      </c>
      <c r="I503" s="27">
        <f>G503/F503*100</f>
        <v>100</v>
      </c>
      <c r="J503" s="27">
        <f t="shared" si="135"/>
        <v>56.621450717152875</v>
      </c>
      <c r="K503" s="192"/>
      <c r="L503" s="232"/>
    </row>
    <row r="504" spans="1:19" ht="18.75" customHeight="1" x14ac:dyDescent="0.25">
      <c r="A504" s="173"/>
      <c r="B504" s="199"/>
      <c r="C504" s="182"/>
      <c r="D504" s="214"/>
      <c r="E504" s="152" t="s">
        <v>12</v>
      </c>
      <c r="F504" s="6"/>
      <c r="G504" s="6"/>
      <c r="H504" s="6"/>
      <c r="I504" s="27"/>
      <c r="J504" s="27"/>
      <c r="K504" s="193"/>
      <c r="L504" s="232"/>
    </row>
    <row r="505" spans="1:19" ht="41.25" customHeight="1" x14ac:dyDescent="0.25">
      <c r="A505" s="173"/>
      <c r="B505" s="199"/>
      <c r="C505" s="182"/>
      <c r="D505" s="214"/>
      <c r="E505" s="152" t="s">
        <v>13</v>
      </c>
      <c r="F505" s="6">
        <v>13476</v>
      </c>
      <c r="G505" s="6">
        <v>13476</v>
      </c>
      <c r="H505" s="6">
        <v>7630.31</v>
      </c>
      <c r="I505" s="27">
        <f>G505/F505*100</f>
        <v>100</v>
      </c>
      <c r="J505" s="27">
        <f t="shared" ref="J505:J507" si="136">H505/G505*100</f>
        <v>56.621475215197393</v>
      </c>
      <c r="K505" s="193"/>
      <c r="L505" s="232"/>
    </row>
    <row r="506" spans="1:19" ht="42" customHeight="1" x14ac:dyDescent="0.25">
      <c r="A506" s="173"/>
      <c r="B506" s="199"/>
      <c r="C506" s="182"/>
      <c r="D506" s="215"/>
      <c r="E506" s="152" t="s">
        <v>14</v>
      </c>
      <c r="F506" s="6">
        <v>709.26</v>
      </c>
      <c r="G506" s="6">
        <v>709.26</v>
      </c>
      <c r="H506" s="6">
        <v>401.59</v>
      </c>
      <c r="I506" s="27">
        <f>G506/F506*100</f>
        <v>100</v>
      </c>
      <c r="J506" s="27">
        <f t="shared" si="136"/>
        <v>56.620985252234725</v>
      </c>
      <c r="K506" s="194"/>
      <c r="L506" s="232"/>
    </row>
    <row r="507" spans="1:19" ht="24" customHeight="1" x14ac:dyDescent="0.25">
      <c r="A507" s="173" t="s">
        <v>291</v>
      </c>
      <c r="B507" s="199"/>
      <c r="C507" s="182"/>
      <c r="D507" s="213" t="s">
        <v>278</v>
      </c>
      <c r="E507" s="152" t="s">
        <v>11</v>
      </c>
      <c r="F507" s="6">
        <f>F509+F510</f>
        <v>39473.68</v>
      </c>
      <c r="G507" s="6">
        <f>G509+G510</f>
        <v>39473.68</v>
      </c>
      <c r="H507" s="6">
        <f>H509+H510</f>
        <v>39473.68</v>
      </c>
      <c r="I507" s="27">
        <f>G507/F507*100</f>
        <v>100</v>
      </c>
      <c r="J507" s="27">
        <f t="shared" si="136"/>
        <v>100</v>
      </c>
      <c r="K507" s="192"/>
      <c r="L507" s="232"/>
    </row>
    <row r="508" spans="1:19" ht="18.75" customHeight="1" x14ac:dyDescent="0.25">
      <c r="A508" s="173"/>
      <c r="B508" s="199"/>
      <c r="C508" s="182"/>
      <c r="D508" s="214"/>
      <c r="E508" s="152" t="s">
        <v>12</v>
      </c>
      <c r="F508" s="6"/>
      <c r="G508" s="6"/>
      <c r="H508" s="6"/>
      <c r="I508" s="27"/>
      <c r="J508" s="27"/>
      <c r="K508" s="193"/>
      <c r="L508" s="232"/>
    </row>
    <row r="509" spans="1:19" ht="41.25" customHeight="1" x14ac:dyDescent="0.25">
      <c r="A509" s="173"/>
      <c r="B509" s="199"/>
      <c r="C509" s="182"/>
      <c r="D509" s="214"/>
      <c r="E509" s="152" t="s">
        <v>13</v>
      </c>
      <c r="F509" s="6">
        <v>37500</v>
      </c>
      <c r="G509" s="6">
        <v>37500</v>
      </c>
      <c r="H509" s="6">
        <v>37500</v>
      </c>
      <c r="I509" s="27">
        <f>G509/F509*100</f>
        <v>100</v>
      </c>
      <c r="J509" s="27">
        <f t="shared" ref="J509:J510" si="137">H509/G509*100</f>
        <v>100</v>
      </c>
      <c r="K509" s="193"/>
      <c r="L509" s="232"/>
    </row>
    <row r="510" spans="1:19" ht="42" customHeight="1" x14ac:dyDescent="0.25">
      <c r="A510" s="173"/>
      <c r="B510" s="199"/>
      <c r="C510" s="182"/>
      <c r="D510" s="215"/>
      <c r="E510" s="152" t="s">
        <v>14</v>
      </c>
      <c r="F510" s="6">
        <v>1973.68</v>
      </c>
      <c r="G510" s="6">
        <v>1973.68</v>
      </c>
      <c r="H510" s="6">
        <v>1973.68</v>
      </c>
      <c r="I510" s="27">
        <f>G510/F510*100</f>
        <v>100</v>
      </c>
      <c r="J510" s="27">
        <f t="shared" si="137"/>
        <v>100</v>
      </c>
      <c r="K510" s="194"/>
      <c r="L510" s="232"/>
    </row>
    <row r="511" spans="1:19" s="69" customFormat="1" ht="20.25" customHeight="1" x14ac:dyDescent="0.25">
      <c r="A511" s="177" t="s">
        <v>141</v>
      </c>
      <c r="B511" s="263" t="s">
        <v>46</v>
      </c>
      <c r="C511" s="186"/>
      <c r="D511" s="245"/>
      <c r="E511" s="66" t="s">
        <v>11</v>
      </c>
      <c r="F511" s="79">
        <f>F513+F514</f>
        <v>302150.99</v>
      </c>
      <c r="G511" s="79">
        <f>G513+G514</f>
        <v>67195.53</v>
      </c>
      <c r="H511" s="79">
        <f>H513+H514</f>
        <v>61794.729999999996</v>
      </c>
      <c r="I511" s="79">
        <f>G511/F511*100</f>
        <v>22.239056704728984</v>
      </c>
      <c r="J511" s="79">
        <f t="shared" ref="J511" si="138">H511/G511*100</f>
        <v>91.962560604849756</v>
      </c>
      <c r="K511" s="168" t="s">
        <v>251</v>
      </c>
      <c r="L511" s="246"/>
      <c r="M511" s="77"/>
    </row>
    <row r="512" spans="1:19" s="69" customFormat="1" ht="20.25" x14ac:dyDescent="0.25">
      <c r="A512" s="177"/>
      <c r="B512" s="263"/>
      <c r="C512" s="186"/>
      <c r="D512" s="245"/>
      <c r="E512" s="66" t="s">
        <v>12</v>
      </c>
      <c r="F512" s="79"/>
      <c r="G512" s="79"/>
      <c r="H512" s="79"/>
      <c r="I512" s="79"/>
      <c r="J512" s="79"/>
      <c r="K512" s="168"/>
      <c r="L512" s="246"/>
      <c r="M512" s="77"/>
    </row>
    <row r="513" spans="1:13" s="69" customFormat="1" ht="40.5" x14ac:dyDescent="0.25">
      <c r="A513" s="177"/>
      <c r="B513" s="263"/>
      <c r="C513" s="186"/>
      <c r="D513" s="245"/>
      <c r="E513" s="66" t="s">
        <v>13</v>
      </c>
      <c r="F513" s="79">
        <f>F522+F526+F530+F518</f>
        <v>225778.59999999998</v>
      </c>
      <c r="G513" s="79">
        <f t="shared" ref="G513:H513" si="139">G522+G526+G530+G518</f>
        <v>50364.399999999994</v>
      </c>
      <c r="H513" s="79">
        <f t="shared" si="139"/>
        <v>46732.959999999992</v>
      </c>
      <c r="I513" s="79">
        <f>G513/F513*100</f>
        <v>22.306985693063915</v>
      </c>
      <c r="J513" s="79">
        <f t="shared" ref="J513" si="140">H513/G513*100</f>
        <v>92.789668893107034</v>
      </c>
      <c r="K513" s="168"/>
      <c r="L513" s="246"/>
      <c r="M513" s="77"/>
    </row>
    <row r="514" spans="1:13" s="69" customFormat="1" ht="40.5" x14ac:dyDescent="0.25">
      <c r="A514" s="177"/>
      <c r="B514" s="263"/>
      <c r="C514" s="186"/>
      <c r="D514" s="245"/>
      <c r="E514" s="66" t="s">
        <v>14</v>
      </c>
      <c r="F514" s="79">
        <f>F523+F527+F531+F519</f>
        <v>76372.39</v>
      </c>
      <c r="G514" s="79">
        <f t="shared" ref="G514:H514" si="141">G523+G527+G531+G519</f>
        <v>16831.13</v>
      </c>
      <c r="H514" s="79">
        <f t="shared" si="141"/>
        <v>15061.77</v>
      </c>
      <c r="I514" s="79">
        <f>G514/F514*100</f>
        <v>22.038239211840825</v>
      </c>
      <c r="J514" s="79">
        <f t="shared" ref="J514:J520" si="142">H514/G514*100</f>
        <v>89.487574512228235</v>
      </c>
      <c r="K514" s="168"/>
      <c r="L514" s="246"/>
      <c r="M514" s="77"/>
    </row>
    <row r="515" spans="1:13" ht="20.25" x14ac:dyDescent="0.3">
      <c r="A515" s="101"/>
      <c r="B515" s="56" t="s">
        <v>12</v>
      </c>
      <c r="C515" s="4"/>
      <c r="D515" s="44"/>
      <c r="E515" s="1"/>
      <c r="F515" s="6"/>
      <c r="G515" s="6"/>
      <c r="H515" s="6"/>
      <c r="I515" s="27"/>
      <c r="J515" s="27"/>
      <c r="K515" s="2"/>
      <c r="L515" s="2"/>
      <c r="M515" s="9"/>
    </row>
    <row r="516" spans="1:13" s="17" customFormat="1" ht="20.25" customHeight="1" x14ac:dyDescent="0.25">
      <c r="A516" s="173" t="s">
        <v>66</v>
      </c>
      <c r="B516" s="172"/>
      <c r="C516" s="314"/>
      <c r="D516" s="314" t="s">
        <v>358</v>
      </c>
      <c r="E516" s="146" t="s">
        <v>11</v>
      </c>
      <c r="F516" s="6">
        <f>F518+F519</f>
        <v>23996.799999999999</v>
      </c>
      <c r="G516" s="6">
        <f>G518+G519</f>
        <v>11380.7</v>
      </c>
      <c r="H516" s="6">
        <f>H518+H519</f>
        <v>11380.7</v>
      </c>
      <c r="I516" s="27">
        <f>G516/F516*100</f>
        <v>47.425906787571684</v>
      </c>
      <c r="J516" s="27">
        <f t="shared" ref="J516" si="143">H516/G516*100</f>
        <v>100</v>
      </c>
      <c r="K516" s="174"/>
      <c r="L516" s="174"/>
      <c r="M516" s="16"/>
    </row>
    <row r="517" spans="1:13" s="17" customFormat="1" ht="20.25" x14ac:dyDescent="0.25">
      <c r="A517" s="173"/>
      <c r="B517" s="172"/>
      <c r="C517" s="172"/>
      <c r="D517" s="172"/>
      <c r="E517" s="146" t="s">
        <v>12</v>
      </c>
      <c r="F517" s="6"/>
      <c r="G517" s="6"/>
      <c r="H517" s="6"/>
      <c r="I517" s="27"/>
      <c r="J517" s="27"/>
      <c r="K517" s="174"/>
      <c r="L517" s="174"/>
      <c r="M517" s="16"/>
    </row>
    <row r="518" spans="1:13" s="17" customFormat="1" ht="40.5" x14ac:dyDescent="0.25">
      <c r="A518" s="173"/>
      <c r="B518" s="172"/>
      <c r="C518" s="172"/>
      <c r="D518" s="172"/>
      <c r="E518" s="146" t="s">
        <v>13</v>
      </c>
      <c r="F518" s="6">
        <v>23496.799999999999</v>
      </c>
      <c r="G518" s="6">
        <v>10880.7</v>
      </c>
      <c r="H518" s="6">
        <v>10880.7</v>
      </c>
      <c r="I518" s="27">
        <f>G518/F518*100</f>
        <v>46.307156719212834</v>
      </c>
      <c r="J518" s="27">
        <f>H518/G518*100</f>
        <v>100</v>
      </c>
      <c r="K518" s="174"/>
      <c r="L518" s="174"/>
      <c r="M518" s="16"/>
    </row>
    <row r="519" spans="1:13" s="17" customFormat="1" ht="45.75" customHeight="1" x14ac:dyDescent="0.25">
      <c r="A519" s="173"/>
      <c r="B519" s="172"/>
      <c r="C519" s="172"/>
      <c r="D519" s="172"/>
      <c r="E519" s="146" t="s">
        <v>14</v>
      </c>
      <c r="F519" s="6">
        <v>500</v>
      </c>
      <c r="G519" s="6">
        <v>500</v>
      </c>
      <c r="H519" s="6">
        <v>500</v>
      </c>
      <c r="I519" s="27">
        <f>G519/F519*100</f>
        <v>100</v>
      </c>
      <c r="J519" s="27">
        <f>H519/G519*100</f>
        <v>100</v>
      </c>
      <c r="K519" s="174"/>
      <c r="L519" s="174"/>
      <c r="M519" s="16"/>
    </row>
    <row r="520" spans="1:13" s="17" customFormat="1" ht="20.25" customHeight="1" x14ac:dyDescent="0.25">
      <c r="A520" s="173" t="s">
        <v>66</v>
      </c>
      <c r="B520" s="172"/>
      <c r="C520" s="314"/>
      <c r="D520" s="314" t="s">
        <v>355</v>
      </c>
      <c r="E520" s="99" t="s">
        <v>11</v>
      </c>
      <c r="F520" s="6">
        <f>F522+F523</f>
        <v>41832.800000000003</v>
      </c>
      <c r="G520" s="6">
        <f>G522+G523</f>
        <v>7815.51</v>
      </c>
      <c r="H520" s="6">
        <f>H522+H523</f>
        <v>7775.75</v>
      </c>
      <c r="I520" s="27">
        <f>G520/F520*100</f>
        <v>18.682732210131761</v>
      </c>
      <c r="J520" s="27">
        <f t="shared" si="142"/>
        <v>99.491268004263304</v>
      </c>
      <c r="K520" s="174"/>
      <c r="L520" s="174"/>
      <c r="M520" s="16"/>
    </row>
    <row r="521" spans="1:13" s="17" customFormat="1" ht="20.25" x14ac:dyDescent="0.25">
      <c r="A521" s="173"/>
      <c r="B521" s="172"/>
      <c r="C521" s="172"/>
      <c r="D521" s="172"/>
      <c r="E521" s="99" t="s">
        <v>12</v>
      </c>
      <c r="F521" s="6"/>
      <c r="G521" s="6"/>
      <c r="H521" s="6"/>
      <c r="I521" s="27"/>
      <c r="J521" s="27"/>
      <c r="K521" s="174"/>
      <c r="L521" s="174"/>
      <c r="M521" s="16"/>
    </row>
    <row r="522" spans="1:13" s="17" customFormat="1" ht="40.5" x14ac:dyDescent="0.25">
      <c r="A522" s="173"/>
      <c r="B522" s="172"/>
      <c r="C522" s="172"/>
      <c r="D522" s="172"/>
      <c r="E522" s="99" t="s">
        <v>13</v>
      </c>
      <c r="F522" s="6">
        <v>34066.5</v>
      </c>
      <c r="G522" s="6">
        <v>5500</v>
      </c>
      <c r="H522" s="6">
        <v>5500</v>
      </c>
      <c r="I522" s="27">
        <f>G522/F522*100</f>
        <v>16.144893076776302</v>
      </c>
      <c r="J522" s="27">
        <f>H522/G522*100</f>
        <v>100</v>
      </c>
      <c r="K522" s="174"/>
      <c r="L522" s="174"/>
      <c r="M522" s="16"/>
    </row>
    <row r="523" spans="1:13" s="17" customFormat="1" ht="45.75" customHeight="1" x14ac:dyDescent="0.25">
      <c r="A523" s="173"/>
      <c r="B523" s="172"/>
      <c r="C523" s="172"/>
      <c r="D523" s="172"/>
      <c r="E523" s="99" t="s">
        <v>14</v>
      </c>
      <c r="F523" s="6">
        <v>7766.3</v>
      </c>
      <c r="G523" s="6">
        <v>2315.5100000000002</v>
      </c>
      <c r="H523" s="6">
        <v>2275.75</v>
      </c>
      <c r="I523" s="27">
        <f>G523/F523*100</f>
        <v>29.814841043997788</v>
      </c>
      <c r="J523" s="27">
        <f>H523/G523*100</f>
        <v>98.282883684371896</v>
      </c>
      <c r="K523" s="174"/>
      <c r="L523" s="174"/>
      <c r="M523" s="16"/>
    </row>
    <row r="524" spans="1:13" s="17" customFormat="1" ht="20.25" customHeight="1" x14ac:dyDescent="0.25">
      <c r="A524" s="173" t="s">
        <v>96</v>
      </c>
      <c r="B524" s="172"/>
      <c r="C524" s="172"/>
      <c r="D524" s="172" t="s">
        <v>356</v>
      </c>
      <c r="E524" s="99" t="s">
        <v>11</v>
      </c>
      <c r="F524" s="6">
        <f>F526+F527</f>
        <v>12994.09</v>
      </c>
      <c r="G524" s="6">
        <f>G526+G527</f>
        <v>1330</v>
      </c>
      <c r="H524" s="6">
        <f>H526+H527</f>
        <v>1330</v>
      </c>
      <c r="I524" s="27">
        <f>G524/F524*100</f>
        <v>10.23542241126543</v>
      </c>
      <c r="J524" s="27">
        <f t="shared" ref="J524" si="144">H524/G524*100</f>
        <v>100</v>
      </c>
      <c r="K524" s="174"/>
      <c r="L524" s="174"/>
    </row>
    <row r="525" spans="1:13" s="17" customFormat="1" ht="20.25" x14ac:dyDescent="0.25">
      <c r="A525" s="173"/>
      <c r="B525" s="172"/>
      <c r="C525" s="172"/>
      <c r="D525" s="172"/>
      <c r="E525" s="99" t="s">
        <v>12</v>
      </c>
      <c r="F525" s="6"/>
      <c r="G525" s="6"/>
      <c r="H525" s="6"/>
      <c r="I525" s="27"/>
      <c r="J525" s="27"/>
      <c r="K525" s="174"/>
      <c r="L525" s="174"/>
    </row>
    <row r="526" spans="1:13" s="17" customFormat="1" ht="40.5" x14ac:dyDescent="0.25">
      <c r="A526" s="173"/>
      <c r="B526" s="172"/>
      <c r="C526" s="172"/>
      <c r="D526" s="172"/>
      <c r="E526" s="99" t="s">
        <v>13</v>
      </c>
      <c r="F526" s="6">
        <v>7826.69</v>
      </c>
      <c r="G526" s="6">
        <v>0</v>
      </c>
      <c r="H526" s="6">
        <v>0</v>
      </c>
      <c r="I526" s="27">
        <v>0</v>
      </c>
      <c r="J526" s="27">
        <v>0</v>
      </c>
      <c r="K526" s="174"/>
      <c r="L526" s="174"/>
    </row>
    <row r="527" spans="1:13" s="17" customFormat="1" ht="40.5" x14ac:dyDescent="0.25">
      <c r="A527" s="173"/>
      <c r="B527" s="172"/>
      <c r="C527" s="172"/>
      <c r="D527" s="172"/>
      <c r="E527" s="99" t="s">
        <v>14</v>
      </c>
      <c r="F527" s="6">
        <v>5167.3999999999996</v>
      </c>
      <c r="G527" s="6">
        <v>1330</v>
      </c>
      <c r="H527" s="6">
        <v>1330</v>
      </c>
      <c r="I527" s="27">
        <f>G527/F527*100</f>
        <v>25.73828230831753</v>
      </c>
      <c r="J527" s="27">
        <f t="shared" ref="J527:J535" si="145">H527/G527*100</f>
        <v>100</v>
      </c>
      <c r="K527" s="174"/>
      <c r="L527" s="174"/>
    </row>
    <row r="528" spans="1:13" s="17" customFormat="1" ht="20.25" customHeight="1" x14ac:dyDescent="0.25">
      <c r="A528" s="173" t="s">
        <v>354</v>
      </c>
      <c r="B528" s="172"/>
      <c r="C528" s="172"/>
      <c r="D528" s="172" t="s">
        <v>357</v>
      </c>
      <c r="E528" s="146" t="s">
        <v>11</v>
      </c>
      <c r="F528" s="6">
        <f>F530+F531</f>
        <v>223327.3</v>
      </c>
      <c r="G528" s="6">
        <f>G530+G531</f>
        <v>46669.32</v>
      </c>
      <c r="H528" s="6">
        <f>H530+H531</f>
        <v>41308.28</v>
      </c>
      <c r="I528" s="27">
        <f>G528/F528*100</f>
        <v>20.897274986085446</v>
      </c>
      <c r="J528" s="27">
        <f t="shared" si="145"/>
        <v>88.512710277329944</v>
      </c>
      <c r="K528" s="174"/>
      <c r="L528" s="174"/>
    </row>
    <row r="529" spans="1:12" s="17" customFormat="1" ht="20.25" x14ac:dyDescent="0.25">
      <c r="A529" s="173"/>
      <c r="B529" s="172"/>
      <c r="C529" s="172"/>
      <c r="D529" s="172"/>
      <c r="E529" s="146" t="s">
        <v>12</v>
      </c>
      <c r="F529" s="6"/>
      <c r="G529" s="6"/>
      <c r="H529" s="6"/>
      <c r="I529" s="27"/>
      <c r="J529" s="27"/>
      <c r="K529" s="174"/>
      <c r="L529" s="174"/>
    </row>
    <row r="530" spans="1:12" s="17" customFormat="1" ht="40.5" x14ac:dyDescent="0.25">
      <c r="A530" s="173"/>
      <c r="B530" s="172"/>
      <c r="C530" s="172"/>
      <c r="D530" s="172"/>
      <c r="E530" s="146" t="s">
        <v>13</v>
      </c>
      <c r="F530" s="6">
        <v>160388.60999999999</v>
      </c>
      <c r="G530" s="6">
        <v>33983.699999999997</v>
      </c>
      <c r="H530" s="6">
        <v>30352.26</v>
      </c>
      <c r="I530" s="27">
        <f>G530/F530*100</f>
        <v>21.188349970736699</v>
      </c>
      <c r="J530" s="27">
        <f t="shared" si="145"/>
        <v>89.314171205607394</v>
      </c>
      <c r="K530" s="174"/>
      <c r="L530" s="174"/>
    </row>
    <row r="531" spans="1:12" s="17" customFormat="1" ht="40.5" x14ac:dyDescent="0.25">
      <c r="A531" s="173"/>
      <c r="B531" s="172"/>
      <c r="C531" s="172"/>
      <c r="D531" s="172"/>
      <c r="E531" s="146" t="s">
        <v>14</v>
      </c>
      <c r="F531" s="6">
        <v>62938.69</v>
      </c>
      <c r="G531" s="6">
        <v>12685.62</v>
      </c>
      <c r="H531" s="6">
        <v>10956.02</v>
      </c>
      <c r="I531" s="27">
        <f>G531/F531*100</f>
        <v>20.15551960169492</v>
      </c>
      <c r="J531" s="27">
        <f t="shared" ref="J531" si="146">H531/G531*100</f>
        <v>86.365664429487879</v>
      </c>
      <c r="K531" s="174"/>
      <c r="L531" s="174"/>
    </row>
    <row r="532" spans="1:12" s="69" customFormat="1" ht="29.25" customHeight="1" x14ac:dyDescent="0.25">
      <c r="A532" s="177" t="s">
        <v>140</v>
      </c>
      <c r="B532" s="263" t="s">
        <v>161</v>
      </c>
      <c r="C532" s="310"/>
      <c r="D532" s="247"/>
      <c r="E532" s="66" t="s">
        <v>11</v>
      </c>
      <c r="F532" s="68">
        <f>F534+F535</f>
        <v>661637.60000000009</v>
      </c>
      <c r="G532" s="68">
        <f>G534+G535</f>
        <v>530687.57999999996</v>
      </c>
      <c r="H532" s="68">
        <f>H534+H535</f>
        <v>530687.57999999996</v>
      </c>
      <c r="I532" s="68">
        <f>G532/F532*100</f>
        <v>80.208195543904978</v>
      </c>
      <c r="J532" s="68">
        <f t="shared" si="145"/>
        <v>100</v>
      </c>
      <c r="K532" s="177" t="s">
        <v>160</v>
      </c>
      <c r="L532" s="169"/>
    </row>
    <row r="533" spans="1:12" s="69" customFormat="1" ht="20.25" x14ac:dyDescent="0.25">
      <c r="A533" s="177"/>
      <c r="B533" s="263"/>
      <c r="C533" s="310"/>
      <c r="D533" s="247"/>
      <c r="E533" s="66" t="s">
        <v>12</v>
      </c>
      <c r="F533" s="68"/>
      <c r="G533" s="68"/>
      <c r="H533" s="68"/>
      <c r="I533" s="68"/>
      <c r="J533" s="68"/>
      <c r="K533" s="177"/>
      <c r="L533" s="169"/>
    </row>
    <row r="534" spans="1:12" s="69" customFormat="1" ht="45.75" customHeight="1" x14ac:dyDescent="0.25">
      <c r="A534" s="177"/>
      <c r="B534" s="263"/>
      <c r="C534" s="310"/>
      <c r="D534" s="247"/>
      <c r="E534" s="66" t="s">
        <v>13</v>
      </c>
      <c r="F534" s="68">
        <f>F539+F543</f>
        <v>655021.20000000007</v>
      </c>
      <c r="G534" s="68">
        <f t="shared" ref="G534:H534" si="147">G539+G543</f>
        <v>525380.69999999995</v>
      </c>
      <c r="H534" s="68">
        <f t="shared" si="147"/>
        <v>525380.69999999995</v>
      </c>
      <c r="I534" s="68">
        <f>G534/F534*100</f>
        <v>80.208197841535494</v>
      </c>
      <c r="J534" s="68">
        <f t="shared" si="145"/>
        <v>100</v>
      </c>
      <c r="K534" s="177"/>
      <c r="L534" s="169"/>
    </row>
    <row r="535" spans="1:12" s="69" customFormat="1" ht="66.75" customHeight="1" x14ac:dyDescent="0.25">
      <c r="A535" s="177"/>
      <c r="B535" s="263"/>
      <c r="C535" s="310"/>
      <c r="D535" s="247"/>
      <c r="E535" s="66" t="s">
        <v>14</v>
      </c>
      <c r="F535" s="68">
        <f>F540+F544</f>
        <v>6616.4000000000005</v>
      </c>
      <c r="G535" s="68">
        <f t="shared" ref="G535:H535" si="148">G540+G544</f>
        <v>5306.88</v>
      </c>
      <c r="H535" s="68">
        <f t="shared" si="148"/>
        <v>5306.88</v>
      </c>
      <c r="I535" s="68">
        <f>G535/F535*100</f>
        <v>80.20796807931805</v>
      </c>
      <c r="J535" s="68">
        <f t="shared" si="145"/>
        <v>100</v>
      </c>
      <c r="K535" s="177"/>
      <c r="L535" s="169"/>
    </row>
    <row r="536" spans="1:12" ht="20.25" x14ac:dyDescent="0.3">
      <c r="A536" s="101"/>
      <c r="B536" s="46" t="s">
        <v>12</v>
      </c>
      <c r="C536" s="4"/>
      <c r="D536" s="50"/>
      <c r="E536" s="56"/>
      <c r="F536" s="26"/>
      <c r="G536" s="26"/>
      <c r="H536" s="26"/>
      <c r="I536" s="26"/>
      <c r="J536" s="26"/>
      <c r="K536" s="48"/>
      <c r="L536" s="46"/>
    </row>
    <row r="537" spans="1:12" ht="24" customHeight="1" x14ac:dyDescent="0.25">
      <c r="A537" s="173" t="s">
        <v>67</v>
      </c>
      <c r="B537" s="178"/>
      <c r="C537" s="182"/>
      <c r="D537" s="172" t="s">
        <v>294</v>
      </c>
      <c r="E537" s="146" t="s">
        <v>11</v>
      </c>
      <c r="F537" s="29">
        <f>F539+F540</f>
        <v>83160</v>
      </c>
      <c r="G537" s="29">
        <f>G539+G540</f>
        <v>0</v>
      </c>
      <c r="H537" s="29">
        <f>H539+H540</f>
        <v>0</v>
      </c>
      <c r="I537" s="27">
        <f>G537/F537*100</f>
        <v>0</v>
      </c>
      <c r="J537" s="27">
        <v>0</v>
      </c>
      <c r="K537" s="174"/>
      <c r="L537" s="174"/>
    </row>
    <row r="538" spans="1:12" ht="19.5" customHeight="1" x14ac:dyDescent="0.25">
      <c r="A538" s="173"/>
      <c r="B538" s="178"/>
      <c r="C538" s="182"/>
      <c r="D538" s="172"/>
      <c r="E538" s="146" t="s">
        <v>12</v>
      </c>
      <c r="F538" s="29"/>
      <c r="G538" s="29"/>
      <c r="H538" s="29"/>
      <c r="I538" s="29"/>
      <c r="J538" s="29"/>
      <c r="K538" s="174"/>
      <c r="L538" s="174"/>
    </row>
    <row r="539" spans="1:12" ht="42" customHeight="1" x14ac:dyDescent="0.25">
      <c r="A539" s="173"/>
      <c r="B539" s="178"/>
      <c r="C539" s="182"/>
      <c r="D539" s="172"/>
      <c r="E539" s="146" t="s">
        <v>13</v>
      </c>
      <c r="F539" s="29">
        <v>82328.399999999994</v>
      </c>
      <c r="G539" s="29">
        <v>0</v>
      </c>
      <c r="H539" s="29">
        <v>0</v>
      </c>
      <c r="I539" s="27">
        <f>G539/F539*100</f>
        <v>0</v>
      </c>
      <c r="J539" s="27">
        <v>0</v>
      </c>
      <c r="K539" s="174"/>
      <c r="L539" s="174"/>
    </row>
    <row r="540" spans="1:12" ht="66.75" customHeight="1" x14ac:dyDescent="0.25">
      <c r="A540" s="173"/>
      <c r="B540" s="178"/>
      <c r="C540" s="182"/>
      <c r="D540" s="172"/>
      <c r="E540" s="146" t="s">
        <v>14</v>
      </c>
      <c r="F540" s="29">
        <v>831.6</v>
      </c>
      <c r="G540" s="29">
        <v>0</v>
      </c>
      <c r="H540" s="29">
        <v>0</v>
      </c>
      <c r="I540" s="27">
        <f>G540/F540*100</f>
        <v>0</v>
      </c>
      <c r="J540" s="27">
        <v>0</v>
      </c>
      <c r="K540" s="174"/>
      <c r="L540" s="174"/>
    </row>
    <row r="541" spans="1:12" ht="24" customHeight="1" x14ac:dyDescent="0.25">
      <c r="A541" s="173" t="s">
        <v>260</v>
      </c>
      <c r="B541" s="178"/>
      <c r="C541" s="182"/>
      <c r="D541" s="172" t="s">
        <v>293</v>
      </c>
      <c r="E541" s="146" t="s">
        <v>11</v>
      </c>
      <c r="F541" s="29">
        <f>F543+F544</f>
        <v>578477.60000000009</v>
      </c>
      <c r="G541" s="29">
        <f>G543+G544</f>
        <v>530687.57999999996</v>
      </c>
      <c r="H541" s="29">
        <f>H543+H544</f>
        <v>530687.57999999996</v>
      </c>
      <c r="I541" s="27">
        <f>G541/F541*100</f>
        <v>91.73865677772136</v>
      </c>
      <c r="J541" s="27">
        <f t="shared" ref="J541" si="149">H541/G541*100</f>
        <v>100</v>
      </c>
      <c r="K541" s="174"/>
      <c r="L541" s="174"/>
    </row>
    <row r="542" spans="1:12" ht="19.5" customHeight="1" x14ac:dyDescent="0.25">
      <c r="A542" s="173"/>
      <c r="B542" s="178"/>
      <c r="C542" s="182"/>
      <c r="D542" s="172"/>
      <c r="E542" s="146" t="s">
        <v>12</v>
      </c>
      <c r="F542" s="29"/>
      <c r="G542" s="29"/>
      <c r="H542" s="29"/>
      <c r="I542" s="29"/>
      <c r="J542" s="29"/>
      <c r="K542" s="174"/>
      <c r="L542" s="174"/>
    </row>
    <row r="543" spans="1:12" ht="42" customHeight="1" x14ac:dyDescent="0.25">
      <c r="A543" s="173"/>
      <c r="B543" s="178"/>
      <c r="C543" s="182"/>
      <c r="D543" s="172"/>
      <c r="E543" s="146" t="s">
        <v>13</v>
      </c>
      <c r="F543" s="29">
        <v>572692.80000000005</v>
      </c>
      <c r="G543" s="29">
        <v>525380.69999999995</v>
      </c>
      <c r="H543" s="29">
        <v>525380.69999999995</v>
      </c>
      <c r="I543" s="27">
        <f>G543/F543*100</f>
        <v>91.738659888861861</v>
      </c>
      <c r="J543" s="27">
        <f t="shared" ref="J543:J544" si="150">H543/G543*100</f>
        <v>100</v>
      </c>
      <c r="K543" s="174"/>
      <c r="L543" s="174"/>
    </row>
    <row r="544" spans="1:12" ht="60.75" customHeight="1" x14ac:dyDescent="0.25">
      <c r="A544" s="173"/>
      <c r="B544" s="178"/>
      <c r="C544" s="182"/>
      <c r="D544" s="172"/>
      <c r="E544" s="146" t="s">
        <v>14</v>
      </c>
      <c r="F544" s="29">
        <v>5784.8</v>
      </c>
      <c r="G544" s="29">
        <v>5306.88</v>
      </c>
      <c r="H544" s="29">
        <v>5306.88</v>
      </c>
      <c r="I544" s="27">
        <f>G544/F544*100</f>
        <v>91.738348776102882</v>
      </c>
      <c r="J544" s="27">
        <f t="shared" si="150"/>
        <v>100</v>
      </c>
      <c r="K544" s="174"/>
      <c r="L544" s="174"/>
    </row>
    <row r="545" spans="1:12" s="69" customFormat="1" ht="19.5" customHeight="1" x14ac:dyDescent="0.25">
      <c r="A545" s="177" t="s">
        <v>139</v>
      </c>
      <c r="B545" s="175" t="s">
        <v>103</v>
      </c>
      <c r="C545" s="186"/>
      <c r="D545" s="245"/>
      <c r="E545" s="66" t="s">
        <v>21</v>
      </c>
      <c r="F545" s="70">
        <f>F547+F548</f>
        <v>13961.58</v>
      </c>
      <c r="G545" s="70">
        <f>G547+G548</f>
        <v>0</v>
      </c>
      <c r="H545" s="70">
        <f>H547+H548</f>
        <v>0</v>
      </c>
      <c r="I545" s="68">
        <f>G545/F545*100</f>
        <v>0</v>
      </c>
      <c r="J545" s="68">
        <v>0</v>
      </c>
      <c r="K545" s="177" t="s">
        <v>71</v>
      </c>
      <c r="L545" s="169"/>
    </row>
    <row r="546" spans="1:12" s="69" customFormat="1" ht="21.75" customHeight="1" x14ac:dyDescent="0.25">
      <c r="A546" s="177"/>
      <c r="B546" s="175"/>
      <c r="C546" s="186"/>
      <c r="D546" s="245"/>
      <c r="E546" s="66" t="s">
        <v>12</v>
      </c>
      <c r="F546" s="70"/>
      <c r="G546" s="70"/>
      <c r="H546" s="70"/>
      <c r="I546" s="68"/>
      <c r="J546" s="68"/>
      <c r="K546" s="177"/>
      <c r="L546" s="169"/>
    </row>
    <row r="547" spans="1:12" s="69" customFormat="1" ht="40.5" x14ac:dyDescent="0.25">
      <c r="A547" s="177"/>
      <c r="B547" s="323"/>
      <c r="C547" s="186"/>
      <c r="D547" s="245"/>
      <c r="E547" s="66" t="s">
        <v>13</v>
      </c>
      <c r="F547" s="70">
        <v>13263.5</v>
      </c>
      <c r="G547" s="142">
        <v>0</v>
      </c>
      <c r="H547" s="121">
        <v>0</v>
      </c>
      <c r="I547" s="68">
        <f t="shared" ref="I547:J549" si="151">G547/F547*100</f>
        <v>0</v>
      </c>
      <c r="J547" s="68">
        <v>0</v>
      </c>
      <c r="K547" s="177"/>
      <c r="L547" s="169"/>
    </row>
    <row r="548" spans="1:12" s="69" customFormat="1" ht="40.5" x14ac:dyDescent="0.25">
      <c r="A548" s="177"/>
      <c r="B548" s="323"/>
      <c r="C548" s="186"/>
      <c r="D548" s="245"/>
      <c r="E548" s="66" t="s">
        <v>14</v>
      </c>
      <c r="F548" s="70">
        <v>698.08</v>
      </c>
      <c r="G548" s="142">
        <v>0</v>
      </c>
      <c r="H548" s="121">
        <v>0</v>
      </c>
      <c r="I548" s="68">
        <f t="shared" si="151"/>
        <v>0</v>
      </c>
      <c r="J548" s="68">
        <v>0</v>
      </c>
      <c r="K548" s="177"/>
      <c r="L548" s="169"/>
    </row>
    <row r="549" spans="1:12" s="69" customFormat="1" ht="19.5" customHeight="1" x14ac:dyDescent="0.25">
      <c r="A549" s="177" t="s">
        <v>138</v>
      </c>
      <c r="B549" s="263" t="s">
        <v>48</v>
      </c>
      <c r="C549" s="310"/>
      <c r="D549" s="247"/>
      <c r="E549" s="66" t="s">
        <v>21</v>
      </c>
      <c r="F549" s="70">
        <f>F551+F552</f>
        <v>1594874.095</v>
      </c>
      <c r="G549" s="70">
        <f>G551+G552</f>
        <v>580849.63899999997</v>
      </c>
      <c r="H549" s="70">
        <f>H551+H552</f>
        <v>580849.63899999997</v>
      </c>
      <c r="I549" s="68">
        <f t="shared" si="151"/>
        <v>36.419780145717397</v>
      </c>
      <c r="J549" s="68">
        <f t="shared" si="151"/>
        <v>100</v>
      </c>
      <c r="K549" s="168" t="s">
        <v>106</v>
      </c>
      <c r="L549" s="169"/>
    </row>
    <row r="550" spans="1:12" s="69" customFormat="1" ht="20.25" x14ac:dyDescent="0.25">
      <c r="A550" s="177"/>
      <c r="B550" s="263"/>
      <c r="C550" s="310"/>
      <c r="D550" s="247"/>
      <c r="E550" s="66" t="s">
        <v>12</v>
      </c>
      <c r="F550" s="70"/>
      <c r="G550" s="70"/>
      <c r="H550" s="70"/>
      <c r="I550" s="68"/>
      <c r="J550" s="68"/>
      <c r="K550" s="177"/>
      <c r="L550" s="169"/>
    </row>
    <row r="551" spans="1:12" s="69" customFormat="1" ht="40.5" x14ac:dyDescent="0.25">
      <c r="A551" s="177"/>
      <c r="B551" s="263"/>
      <c r="C551" s="310"/>
      <c r="D551" s="247"/>
      <c r="E551" s="66" t="s">
        <v>13</v>
      </c>
      <c r="F551" s="70">
        <f>F556+F560+F564</f>
        <v>632072.9</v>
      </c>
      <c r="G551" s="137">
        <f t="shared" ref="G551:H551" si="152">G556+G560+G564</f>
        <v>454751.38</v>
      </c>
      <c r="H551" s="137">
        <f t="shared" si="152"/>
        <v>454751.38</v>
      </c>
      <c r="I551" s="68">
        <f>G551/F551*100</f>
        <v>71.94603344013008</v>
      </c>
      <c r="J551" s="68">
        <f>H551/G551*100</f>
        <v>100</v>
      </c>
      <c r="K551" s="177"/>
      <c r="L551" s="169"/>
    </row>
    <row r="552" spans="1:12" s="69" customFormat="1" ht="42.75" customHeight="1" x14ac:dyDescent="0.25">
      <c r="A552" s="177"/>
      <c r="B552" s="263"/>
      <c r="C552" s="310"/>
      <c r="D552" s="247"/>
      <c r="E552" s="66" t="s">
        <v>14</v>
      </c>
      <c r="F552" s="159">
        <f>F557+F561+F565</f>
        <v>962801.19499999995</v>
      </c>
      <c r="G552" s="137">
        <f t="shared" ref="G552:H552" si="153">G557+G561+G565</f>
        <v>126098.25899999999</v>
      </c>
      <c r="H552" s="137">
        <f t="shared" si="153"/>
        <v>126098.25899999999</v>
      </c>
      <c r="I552" s="68">
        <f>G552/F552*100</f>
        <v>13.097019369611395</v>
      </c>
      <c r="J552" s="68">
        <f t="shared" ref="J552:J557" si="154">H552/G552*100</f>
        <v>100</v>
      </c>
      <c r="K552" s="177"/>
      <c r="L552" s="169"/>
    </row>
    <row r="553" spans="1:12" ht="20.25" x14ac:dyDescent="0.3">
      <c r="A553" s="158"/>
      <c r="B553" s="150" t="s">
        <v>12</v>
      </c>
      <c r="C553" s="157"/>
      <c r="D553" s="149"/>
      <c r="E553" s="56"/>
      <c r="F553" s="158"/>
      <c r="G553" s="158"/>
      <c r="H553" s="158"/>
      <c r="I553" s="158"/>
      <c r="J553" s="158"/>
      <c r="K553" s="151"/>
      <c r="L553" s="150"/>
    </row>
    <row r="554" spans="1:12" ht="20.25" customHeight="1" x14ac:dyDescent="0.25">
      <c r="A554" s="173" t="s">
        <v>68</v>
      </c>
      <c r="B554" s="178"/>
      <c r="C554" s="207"/>
      <c r="D554" s="213" t="s">
        <v>235</v>
      </c>
      <c r="E554" s="152" t="s">
        <v>11</v>
      </c>
      <c r="F554" s="6">
        <f>F556+F557</f>
        <v>931734.84199999995</v>
      </c>
      <c r="G554" s="6">
        <f>G556+G557</f>
        <v>102163.976</v>
      </c>
      <c r="H554" s="6">
        <f>H556+H557</f>
        <v>102163.976</v>
      </c>
      <c r="I554" s="136">
        <f>G554/F554*100</f>
        <v>10.964919566676461</v>
      </c>
      <c r="J554" s="136">
        <f t="shared" si="154"/>
        <v>100</v>
      </c>
      <c r="K554" s="170" t="s">
        <v>181</v>
      </c>
      <c r="L554" s="178"/>
    </row>
    <row r="555" spans="1:12" ht="20.25" x14ac:dyDescent="0.25">
      <c r="A555" s="173"/>
      <c r="B555" s="178"/>
      <c r="C555" s="207"/>
      <c r="D555" s="214"/>
      <c r="E555" s="152" t="s">
        <v>12</v>
      </c>
      <c r="F555" s="165"/>
      <c r="G555" s="165"/>
      <c r="H555" s="165"/>
      <c r="I555" s="136"/>
      <c r="J555" s="136"/>
      <c r="K555" s="173"/>
      <c r="L555" s="178"/>
    </row>
    <row r="556" spans="1:12" ht="40.5" x14ac:dyDescent="0.25">
      <c r="A556" s="173"/>
      <c r="B556" s="178"/>
      <c r="C556" s="207"/>
      <c r="D556" s="214"/>
      <c r="E556" s="152" t="s">
        <v>13</v>
      </c>
      <c r="F556" s="6">
        <v>0</v>
      </c>
      <c r="G556" s="6">
        <v>0</v>
      </c>
      <c r="H556" s="6">
        <v>0</v>
      </c>
      <c r="I556" s="136">
        <v>0</v>
      </c>
      <c r="J556" s="136">
        <v>0</v>
      </c>
      <c r="K556" s="173"/>
      <c r="L556" s="178"/>
    </row>
    <row r="557" spans="1:12" ht="41.25" customHeight="1" x14ac:dyDescent="0.25">
      <c r="A557" s="173"/>
      <c r="B557" s="178"/>
      <c r="C557" s="207"/>
      <c r="D557" s="215"/>
      <c r="E557" s="152" t="s">
        <v>14</v>
      </c>
      <c r="F557" s="6">
        <v>931734.84199999995</v>
      </c>
      <c r="G557" s="6">
        <v>102163.976</v>
      </c>
      <c r="H557" s="6">
        <v>102163.976</v>
      </c>
      <c r="I557" s="136">
        <f>G557/F557*100</f>
        <v>10.964919566676461</v>
      </c>
      <c r="J557" s="136">
        <f t="shared" si="154"/>
        <v>100</v>
      </c>
      <c r="K557" s="173"/>
      <c r="L557" s="178"/>
    </row>
    <row r="558" spans="1:12" ht="20.25" customHeight="1" x14ac:dyDescent="0.25">
      <c r="A558" s="173" t="s">
        <v>97</v>
      </c>
      <c r="B558" s="178"/>
      <c r="C558" s="207"/>
      <c r="D558" s="213" t="s">
        <v>236</v>
      </c>
      <c r="E558" s="152" t="s">
        <v>11</v>
      </c>
      <c r="F558" s="6">
        <f>F560+F561</f>
        <v>52265.252999999997</v>
      </c>
      <c r="G558" s="6">
        <f>G560+G561</f>
        <v>0</v>
      </c>
      <c r="H558" s="6">
        <f>H560+H561</f>
        <v>0</v>
      </c>
      <c r="I558" s="136">
        <f>G558/F558*100</f>
        <v>0</v>
      </c>
      <c r="J558" s="136">
        <v>0</v>
      </c>
      <c r="K558" s="170" t="s">
        <v>182</v>
      </c>
      <c r="L558" s="178"/>
    </row>
    <row r="559" spans="1:12" ht="20.25" x14ac:dyDescent="0.25">
      <c r="A559" s="173"/>
      <c r="B559" s="178"/>
      <c r="C559" s="207"/>
      <c r="D559" s="214"/>
      <c r="E559" s="152" t="s">
        <v>12</v>
      </c>
      <c r="F559" s="6"/>
      <c r="G559" s="6"/>
      <c r="H559" s="6"/>
      <c r="I559" s="136"/>
      <c r="J559" s="136"/>
      <c r="K559" s="173"/>
      <c r="L559" s="178"/>
    </row>
    <row r="560" spans="1:12" ht="40.5" x14ac:dyDescent="0.25">
      <c r="A560" s="173"/>
      <c r="B560" s="178"/>
      <c r="C560" s="207"/>
      <c r="D560" s="214"/>
      <c r="E560" s="152" t="s">
        <v>13</v>
      </c>
      <c r="F560" s="6">
        <v>51742.6</v>
      </c>
      <c r="G560" s="6">
        <v>0</v>
      </c>
      <c r="H560" s="6">
        <v>0</v>
      </c>
      <c r="I560" s="136">
        <f>G560/F560*100</f>
        <v>0</v>
      </c>
      <c r="J560" s="136">
        <v>0</v>
      </c>
      <c r="K560" s="173"/>
      <c r="L560" s="178"/>
    </row>
    <row r="561" spans="1:12" ht="41.25" customHeight="1" x14ac:dyDescent="0.25">
      <c r="A561" s="173"/>
      <c r="B561" s="178"/>
      <c r="C561" s="207"/>
      <c r="D561" s="215"/>
      <c r="E561" s="152" t="s">
        <v>14</v>
      </c>
      <c r="F561" s="6">
        <v>522.65300000000002</v>
      </c>
      <c r="G561" s="6">
        <v>0</v>
      </c>
      <c r="H561" s="6">
        <v>0</v>
      </c>
      <c r="I561" s="136">
        <f>G561/F561*100</f>
        <v>0</v>
      </c>
      <c r="J561" s="136">
        <v>0</v>
      </c>
      <c r="K561" s="173"/>
      <c r="L561" s="178"/>
    </row>
    <row r="562" spans="1:12" ht="31.5" customHeight="1" x14ac:dyDescent="0.25">
      <c r="A562" s="254" t="s">
        <v>98</v>
      </c>
      <c r="B562" s="311"/>
      <c r="C562" s="189"/>
      <c r="D562" s="213" t="s">
        <v>237</v>
      </c>
      <c r="E562" s="152" t="s">
        <v>11</v>
      </c>
      <c r="F562" s="6">
        <f>F564+F565</f>
        <v>610874</v>
      </c>
      <c r="G562" s="6">
        <f>G564+G565</f>
        <v>478685.663</v>
      </c>
      <c r="H562" s="6">
        <f>H564+H565</f>
        <v>478685.663</v>
      </c>
      <c r="I562" s="136">
        <f>G562/F562*100</f>
        <v>78.360785202840518</v>
      </c>
      <c r="J562" s="136">
        <f t="shared" ref="J562:J569" si="155">H562/G562*100</f>
        <v>100</v>
      </c>
      <c r="K562" s="170" t="s">
        <v>183</v>
      </c>
      <c r="L562" s="178"/>
    </row>
    <row r="563" spans="1:12" ht="20.25" x14ac:dyDescent="0.25">
      <c r="A563" s="255"/>
      <c r="B563" s="312"/>
      <c r="C563" s="190"/>
      <c r="D563" s="214"/>
      <c r="E563" s="152" t="s">
        <v>12</v>
      </c>
      <c r="F563" s="6"/>
      <c r="G563" s="6"/>
      <c r="H563" s="6"/>
      <c r="I563" s="136"/>
      <c r="J563" s="136"/>
      <c r="K563" s="173"/>
      <c r="L563" s="178"/>
    </row>
    <row r="564" spans="1:12" ht="40.5" x14ac:dyDescent="0.25">
      <c r="A564" s="255"/>
      <c r="B564" s="312"/>
      <c r="C564" s="190"/>
      <c r="D564" s="214"/>
      <c r="E564" s="152" t="s">
        <v>13</v>
      </c>
      <c r="F564" s="6">
        <v>580330.30000000005</v>
      </c>
      <c r="G564" s="6">
        <v>454751.38</v>
      </c>
      <c r="H564" s="6">
        <v>454751.38</v>
      </c>
      <c r="I564" s="136">
        <f>G564/F564*100</f>
        <v>78.360785228687874</v>
      </c>
      <c r="J564" s="136">
        <f t="shared" si="155"/>
        <v>100</v>
      </c>
      <c r="K564" s="173"/>
      <c r="L564" s="178"/>
    </row>
    <row r="565" spans="1:12" ht="45" customHeight="1" x14ac:dyDescent="0.25">
      <c r="A565" s="256"/>
      <c r="B565" s="313"/>
      <c r="C565" s="191"/>
      <c r="D565" s="215"/>
      <c r="E565" s="152" t="s">
        <v>14</v>
      </c>
      <c r="F565" s="6">
        <v>30543.7</v>
      </c>
      <c r="G565" s="6">
        <v>23934.282999999999</v>
      </c>
      <c r="H565" s="6">
        <v>23934.282999999999</v>
      </c>
      <c r="I565" s="136">
        <f>G565/F565*100</f>
        <v>78.360784711740877</v>
      </c>
      <c r="J565" s="167">
        <f t="shared" si="155"/>
        <v>100</v>
      </c>
      <c r="K565" s="173"/>
      <c r="L565" s="178"/>
    </row>
    <row r="566" spans="1:12" s="69" customFormat="1" ht="20.25" customHeight="1" x14ac:dyDescent="0.25">
      <c r="A566" s="177" t="s">
        <v>149</v>
      </c>
      <c r="B566" s="263" t="s">
        <v>74</v>
      </c>
      <c r="C566" s="310"/>
      <c r="D566" s="280"/>
      <c r="E566" s="78" t="s">
        <v>11</v>
      </c>
      <c r="F566" s="87">
        <f>F568+F569</f>
        <v>24667.58</v>
      </c>
      <c r="G566" s="87">
        <f>G568+G569</f>
        <v>16072.259999999998</v>
      </c>
      <c r="H566" s="87">
        <f>H568+H569</f>
        <v>16072.259999999998</v>
      </c>
      <c r="I566" s="113">
        <f>G566/F566*100</f>
        <v>65.155398300116985</v>
      </c>
      <c r="J566" s="113">
        <f t="shared" si="155"/>
        <v>100</v>
      </c>
      <c r="K566" s="195" t="s">
        <v>107</v>
      </c>
      <c r="L566" s="169"/>
    </row>
    <row r="567" spans="1:12" s="69" customFormat="1" ht="20.25" x14ac:dyDescent="0.25">
      <c r="A567" s="177"/>
      <c r="B567" s="263"/>
      <c r="C567" s="310"/>
      <c r="D567" s="281"/>
      <c r="E567" s="78" t="s">
        <v>12</v>
      </c>
      <c r="F567" s="87"/>
      <c r="G567" s="113"/>
      <c r="H567" s="113"/>
      <c r="I567" s="113"/>
      <c r="J567" s="113"/>
      <c r="K567" s="184"/>
      <c r="L567" s="169"/>
    </row>
    <row r="568" spans="1:12" s="69" customFormat="1" ht="40.5" x14ac:dyDescent="0.25">
      <c r="A568" s="177"/>
      <c r="B568" s="263"/>
      <c r="C568" s="310"/>
      <c r="D568" s="281"/>
      <c r="E568" s="78" t="s">
        <v>13</v>
      </c>
      <c r="F568" s="87">
        <f>F573+F577</f>
        <v>24420.9</v>
      </c>
      <c r="G568" s="87">
        <f t="shared" ref="G568:H569" si="156">G573+G577</f>
        <v>15911.539999999999</v>
      </c>
      <c r="H568" s="87">
        <f t="shared" si="156"/>
        <v>15911.539999999999</v>
      </c>
      <c r="I568" s="113">
        <f>G568/F568*100</f>
        <v>65.155420152410429</v>
      </c>
      <c r="J568" s="113">
        <f t="shared" si="155"/>
        <v>100</v>
      </c>
      <c r="K568" s="184"/>
      <c r="L568" s="169"/>
    </row>
    <row r="569" spans="1:12" s="69" customFormat="1" ht="51.75" customHeight="1" x14ac:dyDescent="0.25">
      <c r="A569" s="177"/>
      <c r="B569" s="263"/>
      <c r="C569" s="310"/>
      <c r="D569" s="282"/>
      <c r="E569" s="78" t="s">
        <v>14</v>
      </c>
      <c r="F569" s="87">
        <f>F574+F578</f>
        <v>246.68</v>
      </c>
      <c r="G569" s="87">
        <f t="shared" si="156"/>
        <v>160.72</v>
      </c>
      <c r="H569" s="87">
        <f t="shared" si="156"/>
        <v>160.72</v>
      </c>
      <c r="I569" s="113">
        <f>G569/F569*100</f>
        <v>65.153234960272414</v>
      </c>
      <c r="J569" s="113">
        <f t="shared" si="155"/>
        <v>100</v>
      </c>
      <c r="K569" s="185"/>
      <c r="L569" s="169"/>
    </row>
    <row r="570" spans="1:12" ht="21.75" customHeight="1" x14ac:dyDescent="0.3">
      <c r="A570" s="101"/>
      <c r="B570" s="47" t="s">
        <v>12</v>
      </c>
      <c r="C570" s="23"/>
      <c r="D570" s="44"/>
      <c r="E570" s="42"/>
      <c r="F570" s="7"/>
      <c r="G570" s="114"/>
      <c r="H570" s="114"/>
      <c r="I570" s="114"/>
      <c r="J570" s="114"/>
      <c r="K570" s="48"/>
      <c r="L570" s="46"/>
    </row>
    <row r="571" spans="1:12" ht="21.75" customHeight="1" x14ac:dyDescent="0.25">
      <c r="A571" s="254" t="s">
        <v>69</v>
      </c>
      <c r="B571" s="311"/>
      <c r="C571" s="189"/>
      <c r="D571" s="172" t="s">
        <v>320</v>
      </c>
      <c r="E571" s="152" t="s">
        <v>11</v>
      </c>
      <c r="F571" s="6">
        <f>F573+F574</f>
        <v>14298.89</v>
      </c>
      <c r="G571" s="27">
        <f>G573+G574</f>
        <v>14298.89</v>
      </c>
      <c r="H571" s="27">
        <f>H573+H574</f>
        <v>14298.89</v>
      </c>
      <c r="I571" s="27">
        <f>G571/F571*100</f>
        <v>100</v>
      </c>
      <c r="J571" s="167">
        <f t="shared" ref="J571" si="157">H571/G571*100</f>
        <v>100</v>
      </c>
      <c r="K571" s="174"/>
      <c r="L571" s="174"/>
    </row>
    <row r="572" spans="1:12" ht="20.25" x14ac:dyDescent="0.25">
      <c r="A572" s="255"/>
      <c r="B572" s="312"/>
      <c r="C572" s="190"/>
      <c r="D572" s="172"/>
      <c r="E572" s="152" t="s">
        <v>12</v>
      </c>
      <c r="F572" s="6"/>
      <c r="G572" s="27"/>
      <c r="H572" s="27"/>
      <c r="I572" s="27"/>
      <c r="J572" s="27"/>
      <c r="K572" s="174"/>
      <c r="L572" s="174"/>
    </row>
    <row r="573" spans="1:12" ht="40.5" x14ac:dyDescent="0.25">
      <c r="A573" s="255"/>
      <c r="B573" s="312"/>
      <c r="C573" s="190"/>
      <c r="D573" s="172"/>
      <c r="E573" s="152" t="s">
        <v>13</v>
      </c>
      <c r="F573" s="6">
        <v>14155.9</v>
      </c>
      <c r="G573" s="6">
        <v>14155.9</v>
      </c>
      <c r="H573" s="6">
        <v>14155.9</v>
      </c>
      <c r="I573" s="27">
        <f>G573/F573*100</f>
        <v>100</v>
      </c>
      <c r="J573" s="167">
        <f t="shared" ref="J573" si="158">H573/G573*100</f>
        <v>100</v>
      </c>
      <c r="K573" s="174"/>
      <c r="L573" s="174"/>
    </row>
    <row r="574" spans="1:12" ht="41.25" customHeight="1" x14ac:dyDescent="0.25">
      <c r="A574" s="256"/>
      <c r="B574" s="313"/>
      <c r="C574" s="191"/>
      <c r="D574" s="172"/>
      <c r="E574" s="152" t="s">
        <v>14</v>
      </c>
      <c r="F574" s="6">
        <v>142.99</v>
      </c>
      <c r="G574" s="6">
        <v>142.99</v>
      </c>
      <c r="H574" s="6">
        <v>142.99</v>
      </c>
      <c r="I574" s="27">
        <f>G574/F574*100</f>
        <v>100</v>
      </c>
      <c r="J574" s="136">
        <v>100</v>
      </c>
      <c r="K574" s="174"/>
      <c r="L574" s="174"/>
    </row>
    <row r="575" spans="1:12" ht="24.75" customHeight="1" x14ac:dyDescent="0.25">
      <c r="A575" s="254" t="s">
        <v>99</v>
      </c>
      <c r="B575" s="311"/>
      <c r="C575" s="189"/>
      <c r="D575" s="172" t="s">
        <v>321</v>
      </c>
      <c r="E575" s="152" t="s">
        <v>11</v>
      </c>
      <c r="F575" s="6">
        <f>F577+F578</f>
        <v>10368.69</v>
      </c>
      <c r="G575" s="27">
        <f>G577+G578</f>
        <v>1773.3700000000001</v>
      </c>
      <c r="H575" s="27">
        <f>H577+H578</f>
        <v>1773.3700000000001</v>
      </c>
      <c r="I575" s="27">
        <f>G575/F575*100</f>
        <v>17.103124888486395</v>
      </c>
      <c r="J575" s="167">
        <f t="shared" ref="J575" si="159">H575/G575*100</f>
        <v>100</v>
      </c>
      <c r="K575" s="174"/>
      <c r="L575" s="178"/>
    </row>
    <row r="576" spans="1:12" ht="20.25" x14ac:dyDescent="0.25">
      <c r="A576" s="255"/>
      <c r="B576" s="312"/>
      <c r="C576" s="190"/>
      <c r="D576" s="172"/>
      <c r="E576" s="152" t="s">
        <v>12</v>
      </c>
      <c r="F576" s="6"/>
      <c r="G576" s="27"/>
      <c r="H576" s="27"/>
      <c r="I576" s="27"/>
      <c r="J576" s="27"/>
      <c r="K576" s="174"/>
      <c r="L576" s="178"/>
    </row>
    <row r="577" spans="1:12" ht="40.5" x14ac:dyDescent="0.25">
      <c r="A577" s="255"/>
      <c r="B577" s="312"/>
      <c r="C577" s="190"/>
      <c r="D577" s="172"/>
      <c r="E577" s="152" t="s">
        <v>13</v>
      </c>
      <c r="F577" s="6">
        <v>10265</v>
      </c>
      <c r="G577" s="6">
        <v>1755.64</v>
      </c>
      <c r="H577" s="6">
        <v>1755.64</v>
      </c>
      <c r="I577" s="27">
        <v>100</v>
      </c>
      <c r="J577" s="167">
        <f t="shared" ref="J577:J578" si="160">H577/G577*100</f>
        <v>100</v>
      </c>
      <c r="K577" s="174"/>
      <c r="L577" s="178"/>
    </row>
    <row r="578" spans="1:12" ht="38.25" customHeight="1" x14ac:dyDescent="0.25">
      <c r="A578" s="256"/>
      <c r="B578" s="313"/>
      <c r="C578" s="191"/>
      <c r="D578" s="172"/>
      <c r="E578" s="152" t="s">
        <v>14</v>
      </c>
      <c r="F578" s="6">
        <v>103.69</v>
      </c>
      <c r="G578" s="6">
        <v>17.73</v>
      </c>
      <c r="H578" s="6">
        <v>17.73</v>
      </c>
      <c r="I578" s="27">
        <f>G578/F578*100</f>
        <v>17.099045230976952</v>
      </c>
      <c r="J578" s="167">
        <f t="shared" si="160"/>
        <v>100</v>
      </c>
      <c r="K578" s="174"/>
      <c r="L578" s="178"/>
    </row>
    <row r="579" spans="1:12" ht="21.75" customHeight="1" x14ac:dyDescent="0.25">
      <c r="A579" s="20"/>
      <c r="B579" s="53"/>
      <c r="C579" s="61"/>
      <c r="D579" s="52"/>
      <c r="E579" s="19"/>
      <c r="F579" s="97"/>
      <c r="G579" s="97"/>
      <c r="H579" s="97"/>
      <c r="I579" s="97"/>
      <c r="J579" s="97"/>
      <c r="K579" s="19"/>
      <c r="L579" s="18"/>
    </row>
    <row r="580" spans="1:12" s="69" customFormat="1" ht="20.25" customHeight="1" x14ac:dyDescent="0.25">
      <c r="A580" s="177" t="s">
        <v>70</v>
      </c>
      <c r="B580" s="263" t="s">
        <v>75</v>
      </c>
      <c r="C580" s="310"/>
      <c r="D580" s="280"/>
      <c r="E580" s="78" t="s">
        <v>11</v>
      </c>
      <c r="F580" s="87">
        <f>F582+F583</f>
        <v>4572987.8</v>
      </c>
      <c r="G580" s="87">
        <f>G582+G583</f>
        <v>1131211.7</v>
      </c>
      <c r="H580" s="87">
        <f>H582+H583</f>
        <v>1131211.7</v>
      </c>
      <c r="I580" s="88">
        <f>G580/F580*100</f>
        <v>24.736818672466171</v>
      </c>
      <c r="J580" s="88">
        <f>H580/G580*100</f>
        <v>100</v>
      </c>
      <c r="K580" s="195" t="s">
        <v>184</v>
      </c>
      <c r="L580" s="169"/>
    </row>
    <row r="581" spans="1:12" s="69" customFormat="1" ht="20.25" x14ac:dyDescent="0.25">
      <c r="A581" s="177"/>
      <c r="B581" s="263"/>
      <c r="C581" s="310"/>
      <c r="D581" s="281"/>
      <c r="E581" s="78" t="s">
        <v>12</v>
      </c>
      <c r="F581" s="87"/>
      <c r="G581" s="87"/>
      <c r="H581" s="87"/>
      <c r="I581" s="88"/>
      <c r="J581" s="88"/>
      <c r="K581" s="184"/>
      <c r="L581" s="169"/>
    </row>
    <row r="582" spans="1:12" s="69" customFormat="1" ht="40.5" x14ac:dyDescent="0.25">
      <c r="A582" s="177"/>
      <c r="B582" s="263"/>
      <c r="C582" s="310"/>
      <c r="D582" s="281"/>
      <c r="E582" s="78" t="s">
        <v>13</v>
      </c>
      <c r="F582" s="87">
        <f>F587+F591</f>
        <v>4572987.8</v>
      </c>
      <c r="G582" s="87">
        <f t="shared" ref="G582:H582" si="161">G587+G591</f>
        <v>1131211.7</v>
      </c>
      <c r="H582" s="87">
        <f t="shared" si="161"/>
        <v>1131211.7</v>
      </c>
      <c r="I582" s="88">
        <f>G582/F582*100</f>
        <v>24.736818672466171</v>
      </c>
      <c r="J582" s="88">
        <f>H582/G582*100</f>
        <v>100</v>
      </c>
      <c r="K582" s="184"/>
      <c r="L582" s="169"/>
    </row>
    <row r="583" spans="1:12" s="69" customFormat="1" ht="145.5" customHeight="1" x14ac:dyDescent="0.25">
      <c r="A583" s="177"/>
      <c r="B583" s="263"/>
      <c r="C583" s="310"/>
      <c r="D583" s="282"/>
      <c r="E583" s="78" t="s">
        <v>14</v>
      </c>
      <c r="F583" s="87">
        <f>F588+F592</f>
        <v>0</v>
      </c>
      <c r="G583" s="87">
        <f t="shared" ref="G583:H583" si="162">G588+G592</f>
        <v>0</v>
      </c>
      <c r="H583" s="87">
        <f t="shared" si="162"/>
        <v>0</v>
      </c>
      <c r="I583" s="113">
        <v>0</v>
      </c>
      <c r="J583" s="113">
        <v>0</v>
      </c>
      <c r="K583" s="185"/>
      <c r="L583" s="169"/>
    </row>
    <row r="584" spans="1:12" ht="21.75" customHeight="1" x14ac:dyDescent="0.3">
      <c r="A584" s="158"/>
      <c r="B584" s="156" t="s">
        <v>12</v>
      </c>
      <c r="C584" s="23"/>
      <c r="D584" s="152"/>
      <c r="E584" s="153"/>
      <c r="F584" s="7"/>
      <c r="G584" s="7"/>
      <c r="H584" s="7"/>
      <c r="I584" s="166"/>
      <c r="J584" s="166"/>
      <c r="K584" s="151"/>
      <c r="L584" s="150"/>
    </row>
    <row r="585" spans="1:12" ht="31.5" customHeight="1" x14ac:dyDescent="0.25">
      <c r="A585" s="254" t="s">
        <v>100</v>
      </c>
      <c r="B585" s="324"/>
      <c r="C585" s="172"/>
      <c r="D585" s="213" t="s">
        <v>259</v>
      </c>
      <c r="E585" s="152" t="s">
        <v>11</v>
      </c>
      <c r="F585" s="6">
        <f>F587+F588</f>
        <v>4387984</v>
      </c>
      <c r="G585" s="6">
        <f>G587+G588</f>
        <v>1096995.8999999999</v>
      </c>
      <c r="H585" s="6">
        <f>H587+H588</f>
        <v>1096995.8999999999</v>
      </c>
      <c r="I585" s="136">
        <f>G585/F585*100</f>
        <v>24.999997721049116</v>
      </c>
      <c r="J585" s="29">
        <f>H585/G585*100</f>
        <v>100</v>
      </c>
      <c r="K585" s="200"/>
      <c r="L585" s="178"/>
    </row>
    <row r="586" spans="1:12" ht="20.25" x14ac:dyDescent="0.25">
      <c r="A586" s="255"/>
      <c r="B586" s="325"/>
      <c r="C586" s="172"/>
      <c r="D586" s="214"/>
      <c r="E586" s="152" t="s">
        <v>12</v>
      </c>
      <c r="F586" s="6"/>
      <c r="G586" s="6"/>
      <c r="H586" s="6"/>
      <c r="I586" s="136"/>
      <c r="J586" s="136"/>
      <c r="K586" s="201"/>
      <c r="L586" s="178"/>
    </row>
    <row r="587" spans="1:12" ht="40.5" x14ac:dyDescent="0.25">
      <c r="A587" s="255"/>
      <c r="B587" s="325"/>
      <c r="C587" s="172"/>
      <c r="D587" s="214"/>
      <c r="E587" s="152" t="s">
        <v>13</v>
      </c>
      <c r="F587" s="6">
        <v>4387984</v>
      </c>
      <c r="G587" s="6">
        <v>1096995.8999999999</v>
      </c>
      <c r="H587" s="6">
        <v>1096995.8999999999</v>
      </c>
      <c r="I587" s="136">
        <f>G587/F587*100</f>
        <v>24.999997721049116</v>
      </c>
      <c r="J587" s="29">
        <f>H587/G587*100</f>
        <v>100</v>
      </c>
      <c r="K587" s="201"/>
      <c r="L587" s="178"/>
    </row>
    <row r="588" spans="1:12" ht="39.75" customHeight="1" x14ac:dyDescent="0.25">
      <c r="A588" s="256"/>
      <c r="B588" s="326"/>
      <c r="C588" s="172"/>
      <c r="D588" s="215"/>
      <c r="E588" s="152" t="s">
        <v>14</v>
      </c>
      <c r="F588" s="6">
        <v>0</v>
      </c>
      <c r="G588" s="6">
        <v>0</v>
      </c>
      <c r="H588" s="6">
        <v>0</v>
      </c>
      <c r="I588" s="136">
        <v>0</v>
      </c>
      <c r="J588" s="136">
        <v>0</v>
      </c>
      <c r="K588" s="202"/>
      <c r="L588" s="178"/>
    </row>
    <row r="589" spans="1:12" ht="31.5" customHeight="1" x14ac:dyDescent="0.25">
      <c r="A589" s="254" t="s">
        <v>188</v>
      </c>
      <c r="B589" s="324"/>
      <c r="C589" s="172"/>
      <c r="D589" s="213" t="s">
        <v>189</v>
      </c>
      <c r="E589" s="152" t="s">
        <v>11</v>
      </c>
      <c r="F589" s="6">
        <f>F591+F592</f>
        <v>185003.8</v>
      </c>
      <c r="G589" s="6">
        <f>G591+G592</f>
        <v>34215.800000000003</v>
      </c>
      <c r="H589" s="6">
        <f>H591+H592</f>
        <v>34215.800000000003</v>
      </c>
      <c r="I589" s="136">
        <f>G589/F589*100</f>
        <v>18.494647136977729</v>
      </c>
      <c r="J589" s="29">
        <f>H589/G589*100</f>
        <v>100</v>
      </c>
      <c r="K589" s="200"/>
      <c r="L589" s="178"/>
    </row>
    <row r="590" spans="1:12" ht="20.25" x14ac:dyDescent="0.25">
      <c r="A590" s="255"/>
      <c r="B590" s="325"/>
      <c r="C590" s="172"/>
      <c r="D590" s="214"/>
      <c r="E590" s="152" t="s">
        <v>12</v>
      </c>
      <c r="F590" s="6"/>
      <c r="G590" s="6"/>
      <c r="H590" s="6"/>
      <c r="I590" s="136"/>
      <c r="J590" s="136"/>
      <c r="K590" s="201"/>
      <c r="L590" s="178"/>
    </row>
    <row r="591" spans="1:12" ht="40.5" x14ac:dyDescent="0.25">
      <c r="A591" s="255"/>
      <c r="B591" s="325"/>
      <c r="C591" s="172"/>
      <c r="D591" s="214"/>
      <c r="E591" s="152" t="s">
        <v>13</v>
      </c>
      <c r="F591" s="6">
        <v>185003.8</v>
      </c>
      <c r="G591" s="6">
        <v>34215.800000000003</v>
      </c>
      <c r="H591" s="6">
        <v>34215.800000000003</v>
      </c>
      <c r="I591" s="136">
        <f>G591/F591*100</f>
        <v>18.494647136977729</v>
      </c>
      <c r="J591" s="29">
        <f>H591/G591*100</f>
        <v>100</v>
      </c>
      <c r="K591" s="201"/>
      <c r="L591" s="178"/>
    </row>
    <row r="592" spans="1:12" ht="40.5" customHeight="1" x14ac:dyDescent="0.25">
      <c r="A592" s="256"/>
      <c r="B592" s="326"/>
      <c r="C592" s="172"/>
      <c r="D592" s="215"/>
      <c r="E592" s="152" t="s">
        <v>14</v>
      </c>
      <c r="F592" s="6">
        <v>0</v>
      </c>
      <c r="G592" s="6">
        <v>0</v>
      </c>
      <c r="H592" s="6">
        <v>0</v>
      </c>
      <c r="I592" s="136">
        <v>0</v>
      </c>
      <c r="J592" s="136">
        <v>0</v>
      </c>
      <c r="K592" s="202"/>
      <c r="L592" s="178"/>
    </row>
    <row r="593" spans="1:12" s="69" customFormat="1" ht="27" customHeight="1" x14ac:dyDescent="0.25">
      <c r="A593" s="183" t="s">
        <v>137</v>
      </c>
      <c r="B593" s="196" t="s">
        <v>130</v>
      </c>
      <c r="C593" s="186"/>
      <c r="D593" s="245"/>
      <c r="E593" s="78" t="s">
        <v>11</v>
      </c>
      <c r="F593" s="87">
        <f>F595+F596</f>
        <v>4317.0999999999995</v>
      </c>
      <c r="G593" s="87">
        <f>G595+G596</f>
        <v>0</v>
      </c>
      <c r="H593" s="87">
        <f>H595+H596</f>
        <v>0</v>
      </c>
      <c r="I593" s="113">
        <f>G593/F593*100</f>
        <v>0</v>
      </c>
      <c r="J593" s="88">
        <v>0</v>
      </c>
      <c r="K593" s="168" t="s">
        <v>185</v>
      </c>
      <c r="L593" s="169"/>
    </row>
    <row r="594" spans="1:12" s="69" customFormat="1" ht="20.25" x14ac:dyDescent="0.25">
      <c r="A594" s="184"/>
      <c r="B594" s="197"/>
      <c r="C594" s="186"/>
      <c r="D594" s="245"/>
      <c r="E594" s="78" t="s">
        <v>12</v>
      </c>
      <c r="F594" s="87"/>
      <c r="G594" s="87"/>
      <c r="H594" s="87"/>
      <c r="I594" s="113"/>
      <c r="J594" s="113"/>
      <c r="K594" s="168"/>
      <c r="L594" s="169"/>
    </row>
    <row r="595" spans="1:12" s="69" customFormat="1" ht="41.25" customHeight="1" x14ac:dyDescent="0.25">
      <c r="A595" s="184"/>
      <c r="B595" s="197"/>
      <c r="C595" s="186"/>
      <c r="D595" s="245"/>
      <c r="E595" s="78" t="s">
        <v>13</v>
      </c>
      <c r="F595" s="87">
        <f>F599</f>
        <v>4101.2</v>
      </c>
      <c r="G595" s="87">
        <f t="shared" ref="G595:H595" si="163">G599</f>
        <v>0</v>
      </c>
      <c r="H595" s="87">
        <f t="shared" si="163"/>
        <v>0</v>
      </c>
      <c r="I595" s="113">
        <f>G595/F595*100</f>
        <v>0</v>
      </c>
      <c r="J595" s="88">
        <v>0</v>
      </c>
      <c r="K595" s="168"/>
      <c r="L595" s="169"/>
    </row>
    <row r="596" spans="1:12" s="69" customFormat="1" ht="44.25" customHeight="1" x14ac:dyDescent="0.25">
      <c r="A596" s="185"/>
      <c r="B596" s="198"/>
      <c r="C596" s="186"/>
      <c r="D596" s="245"/>
      <c r="E596" s="78" t="s">
        <v>14</v>
      </c>
      <c r="F596" s="87">
        <f>F600</f>
        <v>215.9</v>
      </c>
      <c r="G596" s="87">
        <f t="shared" ref="G596:H596" si="164">G600</f>
        <v>0</v>
      </c>
      <c r="H596" s="87">
        <f t="shared" si="164"/>
        <v>0</v>
      </c>
      <c r="I596" s="113">
        <f>G596/F596*100</f>
        <v>0</v>
      </c>
      <c r="J596" s="88">
        <v>0</v>
      </c>
      <c r="K596" s="168"/>
      <c r="L596" s="169"/>
    </row>
    <row r="597" spans="1:12" ht="25.5" customHeight="1" x14ac:dyDescent="0.25">
      <c r="A597" s="254" t="s">
        <v>101</v>
      </c>
      <c r="B597" s="311"/>
      <c r="C597" s="172" t="s">
        <v>224</v>
      </c>
      <c r="D597" s="172" t="s">
        <v>266</v>
      </c>
      <c r="E597" s="152" t="s">
        <v>11</v>
      </c>
      <c r="F597" s="6">
        <f>F599+F600</f>
        <v>4317.0999999999995</v>
      </c>
      <c r="G597" s="27">
        <f>G599+G600</f>
        <v>0</v>
      </c>
      <c r="H597" s="27">
        <f>H599+H600</f>
        <v>0</v>
      </c>
      <c r="I597" s="136">
        <f>G597/F597*100</f>
        <v>0</v>
      </c>
      <c r="J597" s="29">
        <v>0</v>
      </c>
      <c r="K597" s="174"/>
      <c r="L597" s="178"/>
    </row>
    <row r="598" spans="1:12" ht="20.25" x14ac:dyDescent="0.25">
      <c r="A598" s="255"/>
      <c r="B598" s="312"/>
      <c r="C598" s="172"/>
      <c r="D598" s="172"/>
      <c r="E598" s="152" t="s">
        <v>12</v>
      </c>
      <c r="F598" s="6"/>
      <c r="G598" s="27"/>
      <c r="H598" s="27"/>
      <c r="I598" s="27"/>
      <c r="J598" s="27"/>
      <c r="K598" s="174"/>
      <c r="L598" s="178"/>
    </row>
    <row r="599" spans="1:12" ht="40.5" x14ac:dyDescent="0.25">
      <c r="A599" s="255"/>
      <c r="B599" s="312"/>
      <c r="C599" s="172"/>
      <c r="D599" s="172"/>
      <c r="E599" s="152" t="s">
        <v>13</v>
      </c>
      <c r="F599" s="6">
        <v>4101.2</v>
      </c>
      <c r="G599" s="6">
        <v>0</v>
      </c>
      <c r="H599" s="6">
        <v>0</v>
      </c>
      <c r="I599" s="136">
        <f>G599/F599*100</f>
        <v>0</v>
      </c>
      <c r="J599" s="29">
        <v>0</v>
      </c>
      <c r="K599" s="174"/>
      <c r="L599" s="178"/>
    </row>
    <row r="600" spans="1:12" ht="58.5" customHeight="1" x14ac:dyDescent="0.25">
      <c r="A600" s="256"/>
      <c r="B600" s="313"/>
      <c r="C600" s="172"/>
      <c r="D600" s="172"/>
      <c r="E600" s="152" t="s">
        <v>14</v>
      </c>
      <c r="F600" s="6">
        <v>215.9</v>
      </c>
      <c r="G600" s="6">
        <v>0</v>
      </c>
      <c r="H600" s="6">
        <v>0</v>
      </c>
      <c r="I600" s="136">
        <f>G600/F600*100</f>
        <v>0</v>
      </c>
      <c r="J600" s="29">
        <v>0</v>
      </c>
      <c r="K600" s="174"/>
      <c r="L600" s="178"/>
    </row>
    <row r="601" spans="1:12" s="69" customFormat="1" ht="25.5" customHeight="1" x14ac:dyDescent="0.25">
      <c r="A601" s="183" t="s">
        <v>131</v>
      </c>
      <c r="B601" s="175" t="s">
        <v>132</v>
      </c>
      <c r="C601" s="319"/>
      <c r="D601" s="245"/>
      <c r="E601" s="78" t="s">
        <v>11</v>
      </c>
      <c r="F601" s="79">
        <f>F603+F604</f>
        <v>60712.999999999993</v>
      </c>
      <c r="G601" s="79">
        <f>G603+G604</f>
        <v>0</v>
      </c>
      <c r="H601" s="79">
        <f>H603+H604</f>
        <v>0</v>
      </c>
      <c r="I601" s="89">
        <f t="shared" ref="I601" si="165">G601/F601*100</f>
        <v>0</v>
      </c>
      <c r="J601" s="89">
        <v>0</v>
      </c>
      <c r="K601" s="177" t="s">
        <v>186</v>
      </c>
      <c r="L601" s="169"/>
    </row>
    <row r="602" spans="1:12" s="69" customFormat="1" ht="20.25" x14ac:dyDescent="0.25">
      <c r="A602" s="184"/>
      <c r="B602" s="175"/>
      <c r="C602" s="320"/>
      <c r="D602" s="245"/>
      <c r="E602" s="78" t="s">
        <v>12</v>
      </c>
      <c r="F602" s="79"/>
      <c r="G602" s="79"/>
      <c r="H602" s="79"/>
      <c r="I602" s="89"/>
      <c r="J602" s="89"/>
      <c r="K602" s="177"/>
      <c r="L602" s="169"/>
    </row>
    <row r="603" spans="1:12" s="69" customFormat="1" ht="40.5" x14ac:dyDescent="0.25">
      <c r="A603" s="184"/>
      <c r="B603" s="175"/>
      <c r="C603" s="320"/>
      <c r="D603" s="245"/>
      <c r="E603" s="78" t="s">
        <v>13</v>
      </c>
      <c r="F603" s="79">
        <f>F607+F611+F615</f>
        <v>57677.299999999996</v>
      </c>
      <c r="G603" s="79">
        <f t="shared" ref="G603:H603" si="166">G607+G611+G615</f>
        <v>0</v>
      </c>
      <c r="H603" s="79">
        <f t="shared" si="166"/>
        <v>0</v>
      </c>
      <c r="I603" s="89">
        <f t="shared" ref="I603:I605" si="167">G603/F603*100</f>
        <v>0</v>
      </c>
      <c r="J603" s="89">
        <v>0</v>
      </c>
      <c r="K603" s="177"/>
      <c r="L603" s="169"/>
    </row>
    <row r="604" spans="1:12" s="69" customFormat="1" ht="49.5" customHeight="1" x14ac:dyDescent="0.25">
      <c r="A604" s="185"/>
      <c r="B604" s="175"/>
      <c r="C604" s="321"/>
      <c r="D604" s="245"/>
      <c r="E604" s="78" t="s">
        <v>14</v>
      </c>
      <c r="F604" s="79">
        <f>F608+F612+F616</f>
        <v>3035.7</v>
      </c>
      <c r="G604" s="79">
        <f t="shared" ref="G604:H604" si="168">G608+G612+G616</f>
        <v>0</v>
      </c>
      <c r="H604" s="79">
        <f t="shared" si="168"/>
        <v>0</v>
      </c>
      <c r="I604" s="89">
        <f t="shared" si="167"/>
        <v>0</v>
      </c>
      <c r="J604" s="89">
        <v>0</v>
      </c>
      <c r="K604" s="177"/>
      <c r="L604" s="169"/>
    </row>
    <row r="605" spans="1:12" ht="29.25" customHeight="1" x14ac:dyDescent="0.25">
      <c r="A605" s="254" t="s">
        <v>115</v>
      </c>
      <c r="B605" s="311"/>
      <c r="C605" s="182"/>
      <c r="D605" s="172" t="s">
        <v>262</v>
      </c>
      <c r="E605" s="152" t="s">
        <v>11</v>
      </c>
      <c r="F605" s="6">
        <f>F607+F608</f>
        <v>781.18000000000006</v>
      </c>
      <c r="G605" s="6">
        <f>G607+G608</f>
        <v>0</v>
      </c>
      <c r="H605" s="6">
        <f>H607+H608</f>
        <v>0</v>
      </c>
      <c r="I605" s="136">
        <f t="shared" si="167"/>
        <v>0</v>
      </c>
      <c r="J605" s="29">
        <v>0</v>
      </c>
      <c r="K605" s="174"/>
      <c r="L605" s="178"/>
    </row>
    <row r="606" spans="1:12" ht="20.25" x14ac:dyDescent="0.25">
      <c r="A606" s="255"/>
      <c r="B606" s="312"/>
      <c r="C606" s="182"/>
      <c r="D606" s="172"/>
      <c r="E606" s="152" t="s">
        <v>12</v>
      </c>
      <c r="F606" s="6"/>
      <c r="G606" s="6"/>
      <c r="H606" s="6"/>
      <c r="I606" s="136"/>
      <c r="J606" s="136"/>
      <c r="K606" s="174"/>
      <c r="L606" s="178"/>
    </row>
    <row r="607" spans="1:12" ht="40.5" x14ac:dyDescent="0.25">
      <c r="A607" s="255"/>
      <c r="B607" s="312"/>
      <c r="C607" s="182"/>
      <c r="D607" s="172"/>
      <c r="E607" s="152" t="s">
        <v>13</v>
      </c>
      <c r="F607" s="6">
        <v>742.1</v>
      </c>
      <c r="G607" s="6">
        <v>0</v>
      </c>
      <c r="H607" s="6">
        <v>0</v>
      </c>
      <c r="I607" s="136">
        <f>G607/F607*100</f>
        <v>0</v>
      </c>
      <c r="J607" s="29">
        <v>0</v>
      </c>
      <c r="K607" s="174"/>
      <c r="L607" s="178"/>
    </row>
    <row r="608" spans="1:12" ht="43.5" customHeight="1" x14ac:dyDescent="0.25">
      <c r="A608" s="256"/>
      <c r="B608" s="313"/>
      <c r="C608" s="182"/>
      <c r="D608" s="172"/>
      <c r="E608" s="152" t="s">
        <v>14</v>
      </c>
      <c r="F608" s="6">
        <v>39.08</v>
      </c>
      <c r="G608" s="6">
        <v>0</v>
      </c>
      <c r="H608" s="6">
        <v>0</v>
      </c>
      <c r="I608" s="136">
        <f t="shared" ref="I608:I609" si="169">G608/F608*100</f>
        <v>0</v>
      </c>
      <c r="J608" s="29">
        <v>0</v>
      </c>
      <c r="K608" s="174"/>
      <c r="L608" s="178"/>
    </row>
    <row r="609" spans="1:14" ht="25.5" customHeight="1" x14ac:dyDescent="0.25">
      <c r="A609" s="254" t="s">
        <v>116</v>
      </c>
      <c r="B609" s="311"/>
      <c r="C609" s="182"/>
      <c r="D609" s="172" t="s">
        <v>159</v>
      </c>
      <c r="E609" s="152" t="s">
        <v>11</v>
      </c>
      <c r="F609" s="6">
        <f>F611+F612</f>
        <v>407.42</v>
      </c>
      <c r="G609" s="6">
        <f>G611+G612</f>
        <v>0</v>
      </c>
      <c r="H609" s="6">
        <f>H611+H612</f>
        <v>0</v>
      </c>
      <c r="I609" s="136">
        <f t="shared" si="169"/>
        <v>0</v>
      </c>
      <c r="J609" s="29">
        <v>0</v>
      </c>
      <c r="K609" s="174"/>
      <c r="L609" s="178"/>
    </row>
    <row r="610" spans="1:14" ht="20.25" x14ac:dyDescent="0.25">
      <c r="A610" s="255"/>
      <c r="B610" s="312"/>
      <c r="C610" s="182"/>
      <c r="D610" s="172"/>
      <c r="E610" s="152" t="s">
        <v>12</v>
      </c>
      <c r="F610" s="6"/>
      <c r="G610" s="6"/>
      <c r="H610" s="6"/>
      <c r="I610" s="136"/>
      <c r="J610" s="136"/>
      <c r="K610" s="174"/>
      <c r="L610" s="178"/>
    </row>
    <row r="611" spans="1:14" ht="40.5" x14ac:dyDescent="0.25">
      <c r="A611" s="255"/>
      <c r="B611" s="312"/>
      <c r="C611" s="182"/>
      <c r="D611" s="172"/>
      <c r="E611" s="152" t="s">
        <v>13</v>
      </c>
      <c r="F611" s="6">
        <v>387</v>
      </c>
      <c r="G611" s="6">
        <v>0</v>
      </c>
      <c r="H611" s="6">
        <v>0</v>
      </c>
      <c r="I611" s="136">
        <f>G611/F611*100</f>
        <v>0</v>
      </c>
      <c r="J611" s="29">
        <v>0</v>
      </c>
      <c r="K611" s="174"/>
      <c r="L611" s="178"/>
    </row>
    <row r="612" spans="1:14" ht="42.75" customHeight="1" x14ac:dyDescent="0.25">
      <c r="A612" s="256"/>
      <c r="B612" s="313"/>
      <c r="C612" s="182"/>
      <c r="D612" s="172"/>
      <c r="E612" s="152" t="s">
        <v>14</v>
      </c>
      <c r="F612" s="6">
        <v>20.420000000000002</v>
      </c>
      <c r="G612" s="6">
        <v>0</v>
      </c>
      <c r="H612" s="6">
        <v>0</v>
      </c>
      <c r="I612" s="136">
        <f>G612/F612*100</f>
        <v>0</v>
      </c>
      <c r="J612" s="29">
        <v>0</v>
      </c>
      <c r="K612" s="174"/>
      <c r="L612" s="178"/>
    </row>
    <row r="613" spans="1:14" ht="25.5" customHeight="1" x14ac:dyDescent="0.25">
      <c r="A613" s="254" t="s">
        <v>261</v>
      </c>
      <c r="B613" s="311"/>
      <c r="C613" s="182"/>
      <c r="D613" s="172" t="s">
        <v>263</v>
      </c>
      <c r="E613" s="152" t="s">
        <v>11</v>
      </c>
      <c r="F613" s="6">
        <f>F615+F616</f>
        <v>59524.399999999994</v>
      </c>
      <c r="G613" s="6">
        <f>G615+G616</f>
        <v>0</v>
      </c>
      <c r="H613" s="6">
        <f>H615+H616</f>
        <v>0</v>
      </c>
      <c r="I613" s="136">
        <f t="shared" ref="I613" si="170">G613/F613*100</f>
        <v>0</v>
      </c>
      <c r="J613" s="29">
        <v>0</v>
      </c>
      <c r="K613" s="174"/>
      <c r="L613" s="178"/>
    </row>
    <row r="614" spans="1:14" ht="20.25" x14ac:dyDescent="0.25">
      <c r="A614" s="255"/>
      <c r="B614" s="312"/>
      <c r="C614" s="182"/>
      <c r="D614" s="172"/>
      <c r="E614" s="152" t="s">
        <v>12</v>
      </c>
      <c r="F614" s="6"/>
      <c r="G614" s="6"/>
      <c r="H614" s="6"/>
      <c r="I614" s="136"/>
      <c r="J614" s="136"/>
      <c r="K614" s="174"/>
      <c r="L614" s="178"/>
    </row>
    <row r="615" spans="1:14" ht="40.5" x14ac:dyDescent="0.25">
      <c r="A615" s="255"/>
      <c r="B615" s="312"/>
      <c r="C615" s="182"/>
      <c r="D615" s="172"/>
      <c r="E615" s="152" t="s">
        <v>13</v>
      </c>
      <c r="F615" s="6">
        <v>56548.2</v>
      </c>
      <c r="G615" s="6">
        <v>0</v>
      </c>
      <c r="H615" s="6">
        <v>0</v>
      </c>
      <c r="I615" s="136">
        <f>G615/F615*100</f>
        <v>0</v>
      </c>
      <c r="J615" s="29">
        <v>0</v>
      </c>
      <c r="K615" s="174"/>
      <c r="L615" s="178"/>
    </row>
    <row r="616" spans="1:14" ht="42.75" customHeight="1" x14ac:dyDescent="0.25">
      <c r="A616" s="256"/>
      <c r="B616" s="313"/>
      <c r="C616" s="182"/>
      <c r="D616" s="172"/>
      <c r="E616" s="152" t="s">
        <v>14</v>
      </c>
      <c r="F616" s="6">
        <v>2976.2</v>
      </c>
      <c r="G616" s="6">
        <v>0</v>
      </c>
      <c r="H616" s="6">
        <v>0</v>
      </c>
      <c r="I616" s="136">
        <f>G616/F616*100</f>
        <v>0</v>
      </c>
      <c r="J616" s="29">
        <v>0</v>
      </c>
      <c r="K616" s="174"/>
      <c r="L616" s="178"/>
    </row>
    <row r="617" spans="1:14" s="69" customFormat="1" ht="25.5" customHeight="1" x14ac:dyDescent="0.25">
      <c r="A617" s="183" t="s">
        <v>133</v>
      </c>
      <c r="B617" s="175" t="s">
        <v>136</v>
      </c>
      <c r="C617" s="186"/>
      <c r="D617" s="175"/>
      <c r="E617" s="108" t="s">
        <v>11</v>
      </c>
      <c r="F617" s="81">
        <f>F619+F620</f>
        <v>40000</v>
      </c>
      <c r="G617" s="81">
        <f>G619+G620</f>
        <v>0</v>
      </c>
      <c r="H617" s="81">
        <f>H619+H620</f>
        <v>0</v>
      </c>
      <c r="I617" s="81">
        <v>0</v>
      </c>
      <c r="J617" s="81">
        <v>0</v>
      </c>
      <c r="K617" s="168" t="s">
        <v>105</v>
      </c>
      <c r="L617" s="169"/>
    </row>
    <row r="618" spans="1:14" s="69" customFormat="1" ht="20.25" x14ac:dyDescent="0.25">
      <c r="A618" s="184"/>
      <c r="B618" s="175"/>
      <c r="C618" s="186"/>
      <c r="D618" s="175"/>
      <c r="E618" s="108" t="s">
        <v>12</v>
      </c>
      <c r="F618" s="81"/>
      <c r="G618" s="81"/>
      <c r="H618" s="81"/>
      <c r="I618" s="81"/>
      <c r="J618" s="81"/>
      <c r="K618" s="168"/>
      <c r="L618" s="169"/>
    </row>
    <row r="619" spans="1:14" s="69" customFormat="1" ht="40.5" x14ac:dyDescent="0.25">
      <c r="A619" s="184"/>
      <c r="B619" s="175"/>
      <c r="C619" s="186"/>
      <c r="D619" s="175"/>
      <c r="E619" s="108" t="s">
        <v>13</v>
      </c>
      <c r="F619" s="81">
        <f>F623</f>
        <v>40000</v>
      </c>
      <c r="G619" s="81">
        <f t="shared" ref="G619:H619" si="171">G623</f>
        <v>0</v>
      </c>
      <c r="H619" s="81">
        <f t="shared" si="171"/>
        <v>0</v>
      </c>
      <c r="I619" s="81">
        <v>0</v>
      </c>
      <c r="J619" s="81">
        <v>0</v>
      </c>
      <c r="K619" s="168"/>
      <c r="L619" s="169"/>
    </row>
    <row r="620" spans="1:14" s="69" customFormat="1" ht="46.5" customHeight="1" x14ac:dyDescent="0.25">
      <c r="A620" s="185"/>
      <c r="B620" s="175"/>
      <c r="C620" s="186"/>
      <c r="D620" s="175"/>
      <c r="E620" s="108" t="s">
        <v>14</v>
      </c>
      <c r="F620" s="81">
        <f>F624</f>
        <v>0</v>
      </c>
      <c r="G620" s="81">
        <f t="shared" ref="G620:H620" si="172">G624</f>
        <v>0</v>
      </c>
      <c r="H620" s="81">
        <f t="shared" si="172"/>
        <v>0</v>
      </c>
      <c r="I620" s="81">
        <v>0</v>
      </c>
      <c r="J620" s="81">
        <v>0</v>
      </c>
      <c r="K620" s="168"/>
      <c r="L620" s="169"/>
    </row>
    <row r="621" spans="1:14" ht="25.5" customHeight="1" x14ac:dyDescent="0.25">
      <c r="A621" s="254" t="s">
        <v>233</v>
      </c>
      <c r="B621" s="311"/>
      <c r="C621" s="182"/>
      <c r="D621" s="172" t="s">
        <v>234</v>
      </c>
      <c r="E621" s="131" t="s">
        <v>11</v>
      </c>
      <c r="F621" s="6">
        <f>F623+F624</f>
        <v>40000</v>
      </c>
      <c r="G621" s="6">
        <f>G623+G624</f>
        <v>0</v>
      </c>
      <c r="H621" s="6">
        <f>H623+H624</f>
        <v>0</v>
      </c>
      <c r="I621" s="136">
        <f t="shared" ref="I621" si="173">G621/F621*100</f>
        <v>0</v>
      </c>
      <c r="J621" s="29">
        <v>0</v>
      </c>
      <c r="K621" s="174"/>
      <c r="L621" s="178"/>
    </row>
    <row r="622" spans="1:14" ht="20.25" x14ac:dyDescent="0.25">
      <c r="A622" s="255"/>
      <c r="B622" s="312"/>
      <c r="C622" s="182"/>
      <c r="D622" s="172"/>
      <c r="E622" s="131" t="s">
        <v>12</v>
      </c>
      <c r="F622" s="6"/>
      <c r="G622" s="6"/>
      <c r="H622" s="6"/>
      <c r="I622" s="136"/>
      <c r="J622" s="136"/>
      <c r="K622" s="174"/>
      <c r="L622" s="178"/>
    </row>
    <row r="623" spans="1:14" ht="40.5" x14ac:dyDescent="0.25">
      <c r="A623" s="255"/>
      <c r="B623" s="312"/>
      <c r="C623" s="182"/>
      <c r="D623" s="172"/>
      <c r="E623" s="131" t="s">
        <v>13</v>
      </c>
      <c r="F623" s="6">
        <v>40000</v>
      </c>
      <c r="G623" s="6">
        <v>0</v>
      </c>
      <c r="H623" s="6">
        <v>0</v>
      </c>
      <c r="I623" s="136">
        <f t="shared" ref="I623" si="174">G623/F623*100</f>
        <v>0</v>
      </c>
      <c r="J623" s="29">
        <v>0</v>
      </c>
      <c r="K623" s="174"/>
      <c r="L623" s="178"/>
    </row>
    <row r="624" spans="1:14" ht="78.75" customHeight="1" x14ac:dyDescent="0.25">
      <c r="A624" s="256"/>
      <c r="B624" s="313"/>
      <c r="C624" s="182"/>
      <c r="D624" s="172"/>
      <c r="E624" s="131" t="s">
        <v>14</v>
      </c>
      <c r="F624" s="6">
        <v>0</v>
      </c>
      <c r="G624" s="6">
        <v>0</v>
      </c>
      <c r="H624" s="6">
        <v>0</v>
      </c>
      <c r="I624" s="136">
        <v>0</v>
      </c>
      <c r="J624" s="29">
        <v>0</v>
      </c>
      <c r="K624" s="174"/>
      <c r="L624" s="178"/>
      <c r="N624" s="160"/>
    </row>
    <row r="625" spans="1:12" s="69" customFormat="1" ht="25.5" customHeight="1" x14ac:dyDescent="0.25">
      <c r="A625" s="183" t="s">
        <v>134</v>
      </c>
      <c r="B625" s="175" t="s">
        <v>135</v>
      </c>
      <c r="C625" s="186"/>
      <c r="D625" s="175"/>
      <c r="E625" s="108" t="s">
        <v>11</v>
      </c>
      <c r="F625" s="81">
        <f>F627+F628</f>
        <v>0</v>
      </c>
      <c r="G625" s="81">
        <f>G627+G628</f>
        <v>0</v>
      </c>
      <c r="H625" s="81">
        <f>H627+H628</f>
        <v>0</v>
      </c>
      <c r="I625" s="81">
        <v>0</v>
      </c>
      <c r="J625" s="81">
        <v>0</v>
      </c>
      <c r="K625" s="168" t="s">
        <v>105</v>
      </c>
      <c r="L625" s="169"/>
    </row>
    <row r="626" spans="1:12" s="69" customFormat="1" ht="20.25" x14ac:dyDescent="0.25">
      <c r="A626" s="184"/>
      <c r="B626" s="175"/>
      <c r="C626" s="186"/>
      <c r="D626" s="175"/>
      <c r="E626" s="108" t="s">
        <v>12</v>
      </c>
      <c r="F626" s="81"/>
      <c r="G626" s="81"/>
      <c r="H626" s="81"/>
      <c r="I626" s="81"/>
      <c r="J626" s="81"/>
      <c r="K626" s="168"/>
      <c r="L626" s="169"/>
    </row>
    <row r="627" spans="1:12" s="69" customFormat="1" ht="40.5" x14ac:dyDescent="0.25">
      <c r="A627" s="184"/>
      <c r="B627" s="175"/>
      <c r="C627" s="186"/>
      <c r="D627" s="175"/>
      <c r="E627" s="108" t="s">
        <v>13</v>
      </c>
      <c r="F627" s="81">
        <v>0</v>
      </c>
      <c r="G627" s="81">
        <v>0</v>
      </c>
      <c r="H627" s="81">
        <v>0</v>
      </c>
      <c r="I627" s="81">
        <v>0</v>
      </c>
      <c r="J627" s="81">
        <v>0</v>
      </c>
      <c r="K627" s="168"/>
      <c r="L627" s="169"/>
    </row>
    <row r="628" spans="1:12" s="69" customFormat="1" ht="49.5" customHeight="1" x14ac:dyDescent="0.25">
      <c r="A628" s="185"/>
      <c r="B628" s="175"/>
      <c r="C628" s="186"/>
      <c r="D628" s="175"/>
      <c r="E628" s="108" t="s">
        <v>14</v>
      </c>
      <c r="F628" s="81">
        <v>0</v>
      </c>
      <c r="G628" s="81">
        <v>0</v>
      </c>
      <c r="H628" s="81">
        <v>0</v>
      </c>
      <c r="I628" s="81">
        <v>0</v>
      </c>
      <c r="J628" s="81">
        <v>0</v>
      </c>
      <c r="K628" s="168"/>
      <c r="L628" s="169"/>
    </row>
    <row r="629" spans="1:12" s="69" customFormat="1" ht="25.5" customHeight="1" x14ac:dyDescent="0.25">
      <c r="A629" s="183" t="s">
        <v>162</v>
      </c>
      <c r="B629" s="175" t="s">
        <v>163</v>
      </c>
      <c r="C629" s="186"/>
      <c r="D629" s="175"/>
      <c r="E629" s="108" t="s">
        <v>11</v>
      </c>
      <c r="F629" s="79">
        <f>F631+F632</f>
        <v>252379.15999999997</v>
      </c>
      <c r="G629" s="79">
        <f>G631+G632</f>
        <v>0</v>
      </c>
      <c r="H629" s="79">
        <f>H631+H632</f>
        <v>0</v>
      </c>
      <c r="I629" s="81">
        <f>G629/F629*100</f>
        <v>0</v>
      </c>
      <c r="J629" s="81">
        <v>0</v>
      </c>
      <c r="K629" s="168" t="s">
        <v>50</v>
      </c>
      <c r="L629" s="169"/>
    </row>
    <row r="630" spans="1:12" s="69" customFormat="1" ht="20.25" x14ac:dyDescent="0.25">
      <c r="A630" s="184"/>
      <c r="B630" s="175"/>
      <c r="C630" s="186"/>
      <c r="D630" s="175"/>
      <c r="E630" s="108" t="s">
        <v>12</v>
      </c>
      <c r="F630" s="79"/>
      <c r="G630" s="79"/>
      <c r="H630" s="79"/>
      <c r="I630" s="81"/>
      <c r="J630" s="81"/>
      <c r="K630" s="168"/>
      <c r="L630" s="169"/>
    </row>
    <row r="631" spans="1:12" s="69" customFormat="1" ht="40.5" x14ac:dyDescent="0.25">
      <c r="A631" s="184"/>
      <c r="B631" s="175"/>
      <c r="C631" s="186"/>
      <c r="D631" s="175"/>
      <c r="E631" s="108" t="s">
        <v>13</v>
      </c>
      <c r="F631" s="79">
        <f>F635+F639+F643</f>
        <v>239760.19999999998</v>
      </c>
      <c r="G631" s="79">
        <f t="shared" ref="G631:H631" si="175">G635+G639+G643</f>
        <v>0</v>
      </c>
      <c r="H631" s="79">
        <f t="shared" si="175"/>
        <v>0</v>
      </c>
      <c r="I631" s="81">
        <f>G631/F631*100</f>
        <v>0</v>
      </c>
      <c r="J631" s="81">
        <v>0</v>
      </c>
      <c r="K631" s="168"/>
      <c r="L631" s="169"/>
    </row>
    <row r="632" spans="1:12" s="69" customFormat="1" ht="104.25" customHeight="1" x14ac:dyDescent="0.25">
      <c r="A632" s="185"/>
      <c r="B632" s="175"/>
      <c r="C632" s="186"/>
      <c r="D632" s="175"/>
      <c r="E632" s="108" t="s">
        <v>14</v>
      </c>
      <c r="F632" s="79">
        <f>F636+F640+F644</f>
        <v>12618.960000000001</v>
      </c>
      <c r="G632" s="79">
        <f t="shared" ref="G632:H632" si="176">G636+G640+G644</f>
        <v>0</v>
      </c>
      <c r="H632" s="79">
        <f t="shared" si="176"/>
        <v>0</v>
      </c>
      <c r="I632" s="81">
        <f>G632/F632*100</f>
        <v>0</v>
      </c>
      <c r="J632" s="81">
        <v>0</v>
      </c>
      <c r="K632" s="168"/>
      <c r="L632" s="169"/>
    </row>
    <row r="633" spans="1:12" ht="21" customHeight="1" x14ac:dyDescent="0.25">
      <c r="A633" s="173" t="s">
        <v>202</v>
      </c>
      <c r="B633" s="178"/>
      <c r="C633" s="182"/>
      <c r="D633" s="315" t="s">
        <v>319</v>
      </c>
      <c r="E633" s="146" t="s">
        <v>11</v>
      </c>
      <c r="F633" s="6">
        <f>F635+F636</f>
        <v>67380.63</v>
      </c>
      <c r="G633" s="6">
        <f>G635+G636</f>
        <v>0</v>
      </c>
      <c r="H633" s="27">
        <f>H635+H636</f>
        <v>0</v>
      </c>
      <c r="I633" s="27">
        <f>G633/F633*100</f>
        <v>0</v>
      </c>
      <c r="J633" s="29">
        <v>0</v>
      </c>
      <c r="K633" s="181"/>
      <c r="L633" s="322"/>
    </row>
    <row r="634" spans="1:12" ht="19.5" customHeight="1" x14ac:dyDescent="0.25">
      <c r="A634" s="173"/>
      <c r="B634" s="178"/>
      <c r="C634" s="182"/>
      <c r="D634" s="316"/>
      <c r="E634" s="146" t="s">
        <v>12</v>
      </c>
      <c r="F634" s="6"/>
      <c r="G634" s="5"/>
      <c r="H634" s="27"/>
      <c r="I634" s="27"/>
      <c r="J634" s="27"/>
      <c r="K634" s="181"/>
      <c r="L634" s="322"/>
    </row>
    <row r="635" spans="1:12" ht="45.75" customHeight="1" x14ac:dyDescent="0.25">
      <c r="A635" s="173"/>
      <c r="B635" s="178"/>
      <c r="C635" s="182"/>
      <c r="D635" s="316"/>
      <c r="E635" s="146" t="s">
        <v>42</v>
      </c>
      <c r="F635" s="6">
        <v>64011.6</v>
      </c>
      <c r="G635" s="6">
        <v>0</v>
      </c>
      <c r="H635" s="6">
        <v>0</v>
      </c>
      <c r="I635" s="27">
        <f>G635/F635*100</f>
        <v>0</v>
      </c>
      <c r="J635" s="29">
        <v>0</v>
      </c>
      <c r="K635" s="181"/>
      <c r="L635" s="322"/>
    </row>
    <row r="636" spans="1:12" ht="48.75" customHeight="1" x14ac:dyDescent="0.25">
      <c r="A636" s="173"/>
      <c r="B636" s="178"/>
      <c r="C636" s="182"/>
      <c r="D636" s="317"/>
      <c r="E636" s="146" t="s">
        <v>14</v>
      </c>
      <c r="F636" s="6">
        <v>3369.03</v>
      </c>
      <c r="G636" s="6">
        <v>0</v>
      </c>
      <c r="H636" s="6">
        <v>0</v>
      </c>
      <c r="I636" s="27">
        <f>G636/F636*100</f>
        <v>0</v>
      </c>
      <c r="J636" s="29">
        <v>0</v>
      </c>
      <c r="K636" s="181"/>
      <c r="L636" s="322"/>
    </row>
    <row r="637" spans="1:12" ht="23.25" customHeight="1" x14ac:dyDescent="0.25">
      <c r="A637" s="173" t="s">
        <v>203</v>
      </c>
      <c r="B637" s="178"/>
      <c r="C637" s="182"/>
      <c r="D637" s="315" t="s">
        <v>112</v>
      </c>
      <c r="E637" s="146" t="s">
        <v>11</v>
      </c>
      <c r="F637" s="6">
        <f>F639+F640</f>
        <v>118993.37</v>
      </c>
      <c r="G637" s="6">
        <f>G639+G640</f>
        <v>0</v>
      </c>
      <c r="H637" s="27">
        <f>H639+H640</f>
        <v>0</v>
      </c>
      <c r="I637" s="27">
        <f>G637/F637*100</f>
        <v>0</v>
      </c>
      <c r="J637" s="29">
        <v>0</v>
      </c>
      <c r="K637" s="181"/>
      <c r="L637" s="318"/>
    </row>
    <row r="638" spans="1:12" ht="18.75" customHeight="1" x14ac:dyDescent="0.25">
      <c r="A638" s="173"/>
      <c r="B638" s="178"/>
      <c r="C638" s="182"/>
      <c r="D638" s="316"/>
      <c r="E638" s="146" t="s">
        <v>12</v>
      </c>
      <c r="F638" s="6"/>
      <c r="G638" s="5"/>
      <c r="H638" s="27"/>
      <c r="I638" s="27"/>
      <c r="J638" s="27"/>
      <c r="K638" s="181"/>
      <c r="L638" s="318"/>
    </row>
    <row r="639" spans="1:12" ht="43.5" customHeight="1" x14ac:dyDescent="0.25">
      <c r="A639" s="173"/>
      <c r="B639" s="178"/>
      <c r="C639" s="182"/>
      <c r="D639" s="316"/>
      <c r="E639" s="146" t="s">
        <v>42</v>
      </c>
      <c r="F639" s="6">
        <v>113043.7</v>
      </c>
      <c r="G639" s="6">
        <v>0</v>
      </c>
      <c r="H639" s="6">
        <v>0</v>
      </c>
      <c r="I639" s="27">
        <f t="shared" ref="I639:I641" si="177">G639/F639*100</f>
        <v>0</v>
      </c>
      <c r="J639" s="29">
        <v>0</v>
      </c>
      <c r="K639" s="181"/>
      <c r="L639" s="318"/>
    </row>
    <row r="640" spans="1:12" ht="48" customHeight="1" x14ac:dyDescent="0.25">
      <c r="A640" s="173"/>
      <c r="B640" s="178"/>
      <c r="C640" s="182"/>
      <c r="D640" s="317"/>
      <c r="E640" s="146" t="s">
        <v>14</v>
      </c>
      <c r="F640" s="6">
        <v>5949.67</v>
      </c>
      <c r="G640" s="6">
        <v>0</v>
      </c>
      <c r="H640" s="6">
        <v>0</v>
      </c>
      <c r="I640" s="27">
        <f t="shared" si="177"/>
        <v>0</v>
      </c>
      <c r="J640" s="29">
        <v>0</v>
      </c>
      <c r="K640" s="181"/>
      <c r="L640" s="318"/>
    </row>
    <row r="641" spans="1:12" ht="21.75" customHeight="1" x14ac:dyDescent="0.25">
      <c r="A641" s="173" t="s">
        <v>204</v>
      </c>
      <c r="B641" s="178"/>
      <c r="C641" s="182"/>
      <c r="D641" s="180" t="s">
        <v>152</v>
      </c>
      <c r="E641" s="146" t="s">
        <v>11</v>
      </c>
      <c r="F641" s="6">
        <f>F643+F644</f>
        <v>66005.16</v>
      </c>
      <c r="G641" s="6">
        <f>G643+G644</f>
        <v>0</v>
      </c>
      <c r="H641" s="27">
        <f>H643+H644</f>
        <v>0</v>
      </c>
      <c r="I641" s="27">
        <f t="shared" si="177"/>
        <v>0</v>
      </c>
      <c r="J641" s="29">
        <v>0</v>
      </c>
      <c r="K641" s="181"/>
      <c r="L641" s="181"/>
    </row>
    <row r="642" spans="1:12" ht="21" customHeight="1" x14ac:dyDescent="0.25">
      <c r="A642" s="173"/>
      <c r="B642" s="178"/>
      <c r="C642" s="182"/>
      <c r="D642" s="180"/>
      <c r="E642" s="146" t="s">
        <v>12</v>
      </c>
      <c r="F642" s="5"/>
      <c r="G642" s="5"/>
      <c r="H642" s="27"/>
      <c r="I642" s="27"/>
      <c r="J642" s="27"/>
      <c r="K642" s="181"/>
      <c r="L642" s="181"/>
    </row>
    <row r="643" spans="1:12" ht="42.75" customHeight="1" x14ac:dyDescent="0.25">
      <c r="A643" s="173"/>
      <c r="B643" s="178"/>
      <c r="C643" s="182"/>
      <c r="D643" s="180"/>
      <c r="E643" s="146" t="s">
        <v>42</v>
      </c>
      <c r="F643" s="6">
        <v>62704.9</v>
      </c>
      <c r="G643" s="6">
        <v>0</v>
      </c>
      <c r="H643" s="6">
        <v>0</v>
      </c>
      <c r="I643" s="27">
        <f t="shared" ref="I643:I645" si="178">G643/F643*100</f>
        <v>0</v>
      </c>
      <c r="J643" s="29">
        <v>0</v>
      </c>
      <c r="K643" s="181"/>
      <c r="L643" s="181"/>
    </row>
    <row r="644" spans="1:12" ht="37.5" customHeight="1" x14ac:dyDescent="0.25">
      <c r="A644" s="173"/>
      <c r="B644" s="178"/>
      <c r="C644" s="182"/>
      <c r="D644" s="180"/>
      <c r="E644" s="146" t="s">
        <v>14</v>
      </c>
      <c r="F644" s="6">
        <v>3300.26</v>
      </c>
      <c r="G644" s="6">
        <v>0</v>
      </c>
      <c r="H644" s="6">
        <v>0</v>
      </c>
      <c r="I644" s="27">
        <f t="shared" si="178"/>
        <v>0</v>
      </c>
      <c r="J644" s="29">
        <v>0</v>
      </c>
      <c r="K644" s="181"/>
      <c r="L644" s="181"/>
    </row>
    <row r="645" spans="1:12" s="69" customFormat="1" ht="25.5" customHeight="1" x14ac:dyDescent="0.25">
      <c r="A645" s="183">
        <v>28</v>
      </c>
      <c r="B645" s="175" t="s">
        <v>172</v>
      </c>
      <c r="C645" s="186"/>
      <c r="D645" s="175"/>
      <c r="E645" s="108" t="s">
        <v>11</v>
      </c>
      <c r="F645" s="79">
        <f>F647+F648</f>
        <v>700</v>
      </c>
      <c r="G645" s="79">
        <f>G647+G648</f>
        <v>0</v>
      </c>
      <c r="H645" s="79">
        <f>H647+H648</f>
        <v>0</v>
      </c>
      <c r="I645" s="81">
        <f t="shared" si="178"/>
        <v>0</v>
      </c>
      <c r="J645" s="81">
        <v>0</v>
      </c>
      <c r="K645" s="168" t="s">
        <v>26</v>
      </c>
      <c r="L645" s="169"/>
    </row>
    <row r="646" spans="1:12" s="69" customFormat="1" ht="20.25" x14ac:dyDescent="0.25">
      <c r="A646" s="184"/>
      <c r="B646" s="175"/>
      <c r="C646" s="186"/>
      <c r="D646" s="175"/>
      <c r="E646" s="108" t="s">
        <v>12</v>
      </c>
      <c r="F646" s="79"/>
      <c r="G646" s="79"/>
      <c r="H646" s="79"/>
      <c r="I646" s="81"/>
      <c r="J646" s="81"/>
      <c r="K646" s="168"/>
      <c r="L646" s="169"/>
    </row>
    <row r="647" spans="1:12" s="69" customFormat="1" ht="40.5" x14ac:dyDescent="0.25">
      <c r="A647" s="184"/>
      <c r="B647" s="175"/>
      <c r="C647" s="186"/>
      <c r="D647" s="175"/>
      <c r="E647" s="108" t="s">
        <v>13</v>
      </c>
      <c r="F647" s="79">
        <v>665</v>
      </c>
      <c r="G647" s="79">
        <v>0</v>
      </c>
      <c r="H647" s="79">
        <v>0</v>
      </c>
      <c r="I647" s="81">
        <f>G647/F647*100</f>
        <v>0</v>
      </c>
      <c r="J647" s="81">
        <v>0</v>
      </c>
      <c r="K647" s="168"/>
      <c r="L647" s="169"/>
    </row>
    <row r="648" spans="1:12" s="69" customFormat="1" ht="124.5" customHeight="1" x14ac:dyDescent="0.25">
      <c r="A648" s="185"/>
      <c r="B648" s="175"/>
      <c r="C648" s="186"/>
      <c r="D648" s="175"/>
      <c r="E648" s="108" t="s">
        <v>14</v>
      </c>
      <c r="F648" s="79">
        <v>35</v>
      </c>
      <c r="G648" s="79">
        <v>0</v>
      </c>
      <c r="H648" s="79">
        <v>0</v>
      </c>
      <c r="I648" s="81">
        <f>G648/F648*100</f>
        <v>0</v>
      </c>
      <c r="J648" s="81">
        <v>0</v>
      </c>
      <c r="K648" s="168"/>
      <c r="L648" s="169"/>
    </row>
    <row r="649" spans="1:12" s="69" customFormat="1" ht="25.5" customHeight="1" x14ac:dyDescent="0.25">
      <c r="A649" s="183">
        <v>29</v>
      </c>
      <c r="B649" s="175" t="s">
        <v>209</v>
      </c>
      <c r="C649" s="186"/>
      <c r="D649" s="175"/>
      <c r="E649" s="123" t="s">
        <v>11</v>
      </c>
      <c r="F649" s="79">
        <f>F651+F652</f>
        <v>969285.86</v>
      </c>
      <c r="G649" s="79">
        <f>G651+G652</f>
        <v>969285.86</v>
      </c>
      <c r="H649" s="79">
        <f>H651+H652</f>
        <v>969285.86</v>
      </c>
      <c r="I649" s="81">
        <f t="shared" ref="I649" si="179">G649/F649*100</f>
        <v>100</v>
      </c>
      <c r="J649" s="81">
        <f t="shared" ref="J649" si="180">H649/G649*100</f>
        <v>100</v>
      </c>
      <c r="K649" s="168" t="s">
        <v>210</v>
      </c>
      <c r="L649" s="169"/>
    </row>
    <row r="650" spans="1:12" s="69" customFormat="1" ht="20.25" x14ac:dyDescent="0.25">
      <c r="A650" s="184"/>
      <c r="B650" s="175"/>
      <c r="C650" s="186"/>
      <c r="D650" s="175"/>
      <c r="E650" s="123" t="s">
        <v>12</v>
      </c>
      <c r="F650" s="79"/>
      <c r="G650" s="81"/>
      <c r="H650" s="81"/>
      <c r="I650" s="81"/>
      <c r="J650" s="81"/>
      <c r="K650" s="168"/>
      <c r="L650" s="169"/>
    </row>
    <row r="651" spans="1:12" s="69" customFormat="1" ht="40.5" x14ac:dyDescent="0.25">
      <c r="A651" s="184"/>
      <c r="B651" s="175"/>
      <c r="C651" s="186"/>
      <c r="D651" s="175"/>
      <c r="E651" s="123" t="s">
        <v>13</v>
      </c>
      <c r="F651" s="79">
        <f>F655</f>
        <v>959593</v>
      </c>
      <c r="G651" s="79">
        <f t="shared" ref="G651:H651" si="181">G655</f>
        <v>959593</v>
      </c>
      <c r="H651" s="79">
        <f t="shared" si="181"/>
        <v>959593</v>
      </c>
      <c r="I651" s="81">
        <f>G651/F651*100</f>
        <v>100</v>
      </c>
      <c r="J651" s="81">
        <f>H651/G651*100</f>
        <v>100</v>
      </c>
      <c r="K651" s="168"/>
      <c r="L651" s="169"/>
    </row>
    <row r="652" spans="1:12" s="69" customFormat="1" ht="45.75" customHeight="1" x14ac:dyDescent="0.25">
      <c r="A652" s="185"/>
      <c r="B652" s="175"/>
      <c r="C652" s="186"/>
      <c r="D652" s="175"/>
      <c r="E652" s="123" t="s">
        <v>14</v>
      </c>
      <c r="F652" s="79">
        <f>F656</f>
        <v>9692.86</v>
      </c>
      <c r="G652" s="79">
        <f t="shared" ref="G652:H652" si="182">G656</f>
        <v>9692.86</v>
      </c>
      <c r="H652" s="79">
        <f t="shared" si="182"/>
        <v>9692.86</v>
      </c>
      <c r="I652" s="81">
        <f>G652/F652*100</f>
        <v>100</v>
      </c>
      <c r="J652" s="81">
        <f>H652/G652*100</f>
        <v>100</v>
      </c>
      <c r="K652" s="168"/>
      <c r="L652" s="169"/>
    </row>
    <row r="653" spans="1:12" ht="21.75" customHeight="1" x14ac:dyDescent="0.25">
      <c r="A653" s="173" t="s">
        <v>208</v>
      </c>
      <c r="B653" s="178"/>
      <c r="C653" s="182"/>
      <c r="D653" s="180" t="s">
        <v>264</v>
      </c>
      <c r="E653" s="146" t="s">
        <v>11</v>
      </c>
      <c r="F653" s="6">
        <f>F655+F656</f>
        <v>969285.86</v>
      </c>
      <c r="G653" s="6">
        <f>G655+G656</f>
        <v>969285.86</v>
      </c>
      <c r="H653" s="27">
        <f>H655+H656</f>
        <v>969285.86</v>
      </c>
      <c r="I653" s="27">
        <f t="shared" ref="I653:I657" si="183">G653/F653*100</f>
        <v>100</v>
      </c>
      <c r="J653" s="29">
        <f t="shared" ref="J653" si="184">H653/G653*100</f>
        <v>100</v>
      </c>
      <c r="K653" s="181"/>
      <c r="L653" s="181"/>
    </row>
    <row r="654" spans="1:12" ht="21" customHeight="1" x14ac:dyDescent="0.25">
      <c r="A654" s="173"/>
      <c r="B654" s="178"/>
      <c r="C654" s="182"/>
      <c r="D654" s="180"/>
      <c r="E654" s="146" t="s">
        <v>12</v>
      </c>
      <c r="F654" s="5"/>
      <c r="G654" s="5"/>
      <c r="H654" s="27"/>
      <c r="I654" s="27"/>
      <c r="J654" s="27"/>
      <c r="K654" s="181"/>
      <c r="L654" s="181"/>
    </row>
    <row r="655" spans="1:12" ht="42.75" customHeight="1" x14ac:dyDescent="0.25">
      <c r="A655" s="173"/>
      <c r="B655" s="178"/>
      <c r="C655" s="182"/>
      <c r="D655" s="180"/>
      <c r="E655" s="146" t="s">
        <v>42</v>
      </c>
      <c r="F655" s="6">
        <v>959593</v>
      </c>
      <c r="G655" s="6">
        <v>959593</v>
      </c>
      <c r="H655" s="6">
        <v>959593</v>
      </c>
      <c r="I655" s="27">
        <f t="shared" ref="I655:I656" si="185">G655/F655*100</f>
        <v>100</v>
      </c>
      <c r="J655" s="29">
        <f t="shared" ref="J655:J656" si="186">H655/G655*100</f>
        <v>100</v>
      </c>
      <c r="K655" s="181"/>
      <c r="L655" s="181"/>
    </row>
    <row r="656" spans="1:12" ht="47.25" customHeight="1" x14ac:dyDescent="0.25">
      <c r="A656" s="173"/>
      <c r="B656" s="178"/>
      <c r="C656" s="182"/>
      <c r="D656" s="180"/>
      <c r="E656" s="146" t="s">
        <v>14</v>
      </c>
      <c r="F656" s="6">
        <v>9692.86</v>
      </c>
      <c r="G656" s="6">
        <v>9692.86</v>
      </c>
      <c r="H656" s="6">
        <v>9692.86</v>
      </c>
      <c r="I656" s="27">
        <f t="shared" si="185"/>
        <v>100</v>
      </c>
      <c r="J656" s="29">
        <f t="shared" si="186"/>
        <v>100</v>
      </c>
      <c r="K656" s="181"/>
      <c r="L656" s="181"/>
    </row>
    <row r="657" spans="1:12" s="69" customFormat="1" ht="25.5" customHeight="1" x14ac:dyDescent="0.25">
      <c r="A657" s="183">
        <v>30</v>
      </c>
      <c r="B657" s="175" t="s">
        <v>225</v>
      </c>
      <c r="C657" s="186"/>
      <c r="D657" s="175"/>
      <c r="E657" s="128" t="s">
        <v>11</v>
      </c>
      <c r="F657" s="79">
        <f>F659+F660</f>
        <v>93840</v>
      </c>
      <c r="G657" s="79">
        <f>G659+G660</f>
        <v>0</v>
      </c>
      <c r="H657" s="79">
        <f>H659+H660</f>
        <v>0</v>
      </c>
      <c r="I657" s="81">
        <f t="shared" si="183"/>
        <v>0</v>
      </c>
      <c r="J657" s="81">
        <v>0</v>
      </c>
      <c r="K657" s="168" t="s">
        <v>252</v>
      </c>
      <c r="L657" s="169"/>
    </row>
    <row r="658" spans="1:12" s="69" customFormat="1" ht="20.25" x14ac:dyDescent="0.25">
      <c r="A658" s="184"/>
      <c r="B658" s="175"/>
      <c r="C658" s="186"/>
      <c r="D658" s="175"/>
      <c r="E658" s="128" t="s">
        <v>12</v>
      </c>
      <c r="F658" s="79"/>
      <c r="G658" s="81"/>
      <c r="H658" s="81"/>
      <c r="I658" s="81"/>
      <c r="J658" s="81"/>
      <c r="K658" s="168"/>
      <c r="L658" s="169"/>
    </row>
    <row r="659" spans="1:12" s="69" customFormat="1" ht="40.5" x14ac:dyDescent="0.25">
      <c r="A659" s="184"/>
      <c r="B659" s="175"/>
      <c r="C659" s="186"/>
      <c r="D659" s="175"/>
      <c r="E659" s="128" t="s">
        <v>13</v>
      </c>
      <c r="F659" s="79">
        <f>F663</f>
        <v>89148</v>
      </c>
      <c r="G659" s="79">
        <f t="shared" ref="G659:H659" si="187">G663</f>
        <v>0</v>
      </c>
      <c r="H659" s="79">
        <f t="shared" si="187"/>
        <v>0</v>
      </c>
      <c r="I659" s="81">
        <f>G659/F659*100</f>
        <v>0</v>
      </c>
      <c r="J659" s="81">
        <v>0</v>
      </c>
      <c r="K659" s="168"/>
      <c r="L659" s="169"/>
    </row>
    <row r="660" spans="1:12" s="69" customFormat="1" ht="45.75" customHeight="1" x14ac:dyDescent="0.25">
      <c r="A660" s="185"/>
      <c r="B660" s="175"/>
      <c r="C660" s="186"/>
      <c r="D660" s="175"/>
      <c r="E660" s="128" t="s">
        <v>14</v>
      </c>
      <c r="F660" s="79">
        <f>F664</f>
        <v>4692</v>
      </c>
      <c r="G660" s="79">
        <f t="shared" ref="G660:H660" si="188">G664</f>
        <v>0</v>
      </c>
      <c r="H660" s="79">
        <f t="shared" si="188"/>
        <v>0</v>
      </c>
      <c r="I660" s="81">
        <f>G660/F660*100</f>
        <v>0</v>
      </c>
      <c r="J660" s="81">
        <v>0</v>
      </c>
      <c r="K660" s="168"/>
      <c r="L660" s="169"/>
    </row>
    <row r="661" spans="1:12" ht="21.75" customHeight="1" x14ac:dyDescent="0.25">
      <c r="A661" s="173" t="s">
        <v>226</v>
      </c>
      <c r="B661" s="178"/>
      <c r="C661" s="179"/>
      <c r="D661" s="180" t="s">
        <v>292</v>
      </c>
      <c r="E661" s="146" t="s">
        <v>11</v>
      </c>
      <c r="F661" s="6">
        <f>F663+F664</f>
        <v>93840</v>
      </c>
      <c r="G661" s="6">
        <f>G663+G664</f>
        <v>0</v>
      </c>
      <c r="H661" s="27">
        <f>H663+H664</f>
        <v>0</v>
      </c>
      <c r="I661" s="27">
        <f t="shared" ref="I661" si="189">G661/F661*100</f>
        <v>0</v>
      </c>
      <c r="J661" s="29">
        <v>0</v>
      </c>
      <c r="K661" s="181"/>
      <c r="L661" s="181"/>
    </row>
    <row r="662" spans="1:12" ht="21" customHeight="1" x14ac:dyDescent="0.25">
      <c r="A662" s="173"/>
      <c r="B662" s="178"/>
      <c r="C662" s="179"/>
      <c r="D662" s="180"/>
      <c r="E662" s="146" t="s">
        <v>12</v>
      </c>
      <c r="F662" s="5"/>
      <c r="G662" s="5"/>
      <c r="H662" s="27"/>
      <c r="I662" s="27"/>
      <c r="J662" s="27"/>
      <c r="K662" s="181"/>
      <c r="L662" s="181"/>
    </row>
    <row r="663" spans="1:12" ht="42.75" customHeight="1" x14ac:dyDescent="0.25">
      <c r="A663" s="173"/>
      <c r="B663" s="178"/>
      <c r="C663" s="179"/>
      <c r="D663" s="180"/>
      <c r="E663" s="146" t="s">
        <v>42</v>
      </c>
      <c r="F663" s="6">
        <v>89148</v>
      </c>
      <c r="G663" s="6">
        <v>0</v>
      </c>
      <c r="H663" s="6">
        <v>0</v>
      </c>
      <c r="I663" s="27">
        <f t="shared" ref="I663:I664" si="190">G663/F663*100</f>
        <v>0</v>
      </c>
      <c r="J663" s="29">
        <v>0</v>
      </c>
      <c r="K663" s="181"/>
      <c r="L663" s="181"/>
    </row>
    <row r="664" spans="1:12" ht="126.75" customHeight="1" x14ac:dyDescent="0.25">
      <c r="A664" s="173"/>
      <c r="B664" s="178"/>
      <c r="C664" s="179"/>
      <c r="D664" s="180"/>
      <c r="E664" s="146" t="s">
        <v>14</v>
      </c>
      <c r="F664" s="6">
        <v>4692</v>
      </c>
      <c r="G664" s="6">
        <v>0</v>
      </c>
      <c r="H664" s="6">
        <v>0</v>
      </c>
      <c r="I664" s="27">
        <f t="shared" si="190"/>
        <v>0</v>
      </c>
      <c r="J664" s="29">
        <v>0</v>
      </c>
      <c r="K664" s="181"/>
      <c r="L664" s="181"/>
    </row>
    <row r="665" spans="1:12" s="69" customFormat="1" ht="25.5" customHeight="1" x14ac:dyDescent="0.25">
      <c r="A665" s="183">
        <v>31</v>
      </c>
      <c r="B665" s="175" t="s">
        <v>240</v>
      </c>
      <c r="C665" s="186"/>
      <c r="D665" s="175"/>
      <c r="E665" s="134" t="s">
        <v>11</v>
      </c>
      <c r="F665" s="79">
        <f>F667+F668</f>
        <v>0</v>
      </c>
      <c r="G665" s="79">
        <f>G667+G668</f>
        <v>0</v>
      </c>
      <c r="H665" s="79">
        <f>H667+H668</f>
        <v>0</v>
      </c>
      <c r="I665" s="81">
        <v>0</v>
      </c>
      <c r="J665" s="81">
        <v>0</v>
      </c>
      <c r="K665" s="168" t="s">
        <v>241</v>
      </c>
      <c r="L665" s="169"/>
    </row>
    <row r="666" spans="1:12" s="69" customFormat="1" ht="20.25" x14ac:dyDescent="0.25">
      <c r="A666" s="184"/>
      <c r="B666" s="175"/>
      <c r="C666" s="186"/>
      <c r="D666" s="175"/>
      <c r="E666" s="134" t="s">
        <v>12</v>
      </c>
      <c r="F666" s="79"/>
      <c r="G666" s="81"/>
      <c r="H666" s="81"/>
      <c r="I666" s="81"/>
      <c r="J666" s="81"/>
      <c r="K666" s="168"/>
      <c r="L666" s="169"/>
    </row>
    <row r="667" spans="1:12" s="69" customFormat="1" ht="40.5" x14ac:dyDescent="0.25">
      <c r="A667" s="184"/>
      <c r="B667" s="175"/>
      <c r="C667" s="186"/>
      <c r="D667" s="175"/>
      <c r="E667" s="134" t="s">
        <v>13</v>
      </c>
      <c r="F667" s="79">
        <v>0</v>
      </c>
      <c r="G667" s="79">
        <v>0</v>
      </c>
      <c r="H667" s="79">
        <v>0</v>
      </c>
      <c r="I667" s="81">
        <v>0</v>
      </c>
      <c r="J667" s="81">
        <v>0</v>
      </c>
      <c r="K667" s="168"/>
      <c r="L667" s="169"/>
    </row>
    <row r="668" spans="1:12" s="69" customFormat="1" ht="45.75" customHeight="1" x14ac:dyDescent="0.25">
      <c r="A668" s="185"/>
      <c r="B668" s="175"/>
      <c r="C668" s="186"/>
      <c r="D668" s="175"/>
      <c r="E668" s="134" t="s">
        <v>14</v>
      </c>
      <c r="F668" s="79">
        <v>0</v>
      </c>
      <c r="G668" s="79">
        <v>0</v>
      </c>
      <c r="H668" s="79">
        <v>0</v>
      </c>
      <c r="I668" s="81">
        <v>0</v>
      </c>
      <c r="J668" s="81">
        <v>0</v>
      </c>
      <c r="K668" s="168"/>
      <c r="L668" s="169"/>
    </row>
  </sheetData>
  <autoFilter ref="A4:M628"/>
  <mergeCells count="966">
    <mergeCell ref="L261:L264"/>
    <mergeCell ref="D261:D264"/>
    <mergeCell ref="B311:B314"/>
    <mergeCell ref="C23:C26"/>
    <mergeCell ref="C27:C30"/>
    <mergeCell ref="L532:L535"/>
    <mergeCell ref="A528:A531"/>
    <mergeCell ref="B528:B531"/>
    <mergeCell ref="C528:C531"/>
    <mergeCell ref="D528:D531"/>
    <mergeCell ref="K528:K531"/>
    <mergeCell ref="L528:L531"/>
    <mergeCell ref="A516:A519"/>
    <mergeCell ref="B516:B519"/>
    <mergeCell ref="C516:C519"/>
    <mergeCell ref="D516:D519"/>
    <mergeCell ref="K516:K519"/>
    <mergeCell ref="L516:L519"/>
    <mergeCell ref="D446:D449"/>
    <mergeCell ref="C446:C449"/>
    <mergeCell ref="B446:B449"/>
    <mergeCell ref="A446:A449"/>
    <mergeCell ref="L442:L445"/>
    <mergeCell ref="K442:K445"/>
    <mergeCell ref="K503:K506"/>
    <mergeCell ref="L503:L506"/>
    <mergeCell ref="B368:B371"/>
    <mergeCell ref="C307:C310"/>
    <mergeCell ref="C311:C314"/>
    <mergeCell ref="D307:D310"/>
    <mergeCell ref="B307:B310"/>
    <mergeCell ref="A303:A306"/>
    <mergeCell ref="D319:D322"/>
    <mergeCell ref="A347:A350"/>
    <mergeCell ref="L446:L449"/>
    <mergeCell ref="K446:K449"/>
    <mergeCell ref="D503:D506"/>
    <mergeCell ref="K479:K482"/>
    <mergeCell ref="D491:D494"/>
    <mergeCell ref="D442:D445"/>
    <mergeCell ref="C442:C445"/>
    <mergeCell ref="B442:B445"/>
    <mergeCell ref="A665:A668"/>
    <mergeCell ref="B665:B668"/>
    <mergeCell ref="C665:C668"/>
    <mergeCell ref="D665:D668"/>
    <mergeCell ref="K665:K668"/>
    <mergeCell ref="L665:L668"/>
    <mergeCell ref="L653:L656"/>
    <mergeCell ref="L645:L648"/>
    <mergeCell ref="B585:B588"/>
    <mergeCell ref="A637:A640"/>
    <mergeCell ref="C633:C636"/>
    <mergeCell ref="C637:C640"/>
    <mergeCell ref="K621:K624"/>
    <mergeCell ref="L629:L632"/>
    <mergeCell ref="K597:K600"/>
    <mergeCell ref="L621:L624"/>
    <mergeCell ref="A653:A656"/>
    <mergeCell ref="B653:B656"/>
    <mergeCell ref="C653:C656"/>
    <mergeCell ref="D653:D656"/>
    <mergeCell ref="K653:K656"/>
    <mergeCell ref="A613:A616"/>
    <mergeCell ref="B613:B616"/>
    <mergeCell ref="C613:C616"/>
    <mergeCell ref="A343:A346"/>
    <mergeCell ref="A351:A354"/>
    <mergeCell ref="B351:B354"/>
    <mergeCell ref="B327:B330"/>
    <mergeCell ref="K580:K583"/>
    <mergeCell ref="A307:A310"/>
    <mergeCell ref="A339:A342"/>
    <mergeCell ref="D364:D367"/>
    <mergeCell ref="K311:K314"/>
    <mergeCell ref="C343:C346"/>
    <mergeCell ref="B343:B346"/>
    <mergeCell ref="A442:A445"/>
    <mergeCell ref="B537:B540"/>
    <mergeCell ref="B532:B535"/>
    <mergeCell ref="C532:C535"/>
    <mergeCell ref="A520:A523"/>
    <mergeCell ref="A524:A527"/>
    <mergeCell ref="D511:D514"/>
    <mergeCell ref="A571:A574"/>
    <mergeCell ref="B571:B574"/>
    <mergeCell ref="A503:A506"/>
    <mergeCell ref="A507:A510"/>
    <mergeCell ref="B507:B510"/>
    <mergeCell ref="B520:B523"/>
    <mergeCell ref="B315:B318"/>
    <mergeCell ref="L315:L318"/>
    <mergeCell ref="L291:L294"/>
    <mergeCell ref="K291:K294"/>
    <mergeCell ref="A265:A268"/>
    <mergeCell ref="L273:L276"/>
    <mergeCell ref="L295:L298"/>
    <mergeCell ref="L299:L302"/>
    <mergeCell ref="K303:K306"/>
    <mergeCell ref="K307:K310"/>
    <mergeCell ref="L307:L310"/>
    <mergeCell ref="B295:B298"/>
    <mergeCell ref="K273:K276"/>
    <mergeCell ref="C295:C298"/>
    <mergeCell ref="A295:A298"/>
    <mergeCell ref="A277:A280"/>
    <mergeCell ref="B277:B280"/>
    <mergeCell ref="C277:C280"/>
    <mergeCell ref="D277:D280"/>
    <mergeCell ref="K277:K280"/>
    <mergeCell ref="B216:B219"/>
    <mergeCell ref="B126:B129"/>
    <mergeCell ref="D126:D129"/>
    <mergeCell ref="K126:K129"/>
    <mergeCell ref="L126:L129"/>
    <mergeCell ref="L142:L145"/>
    <mergeCell ref="K261:K264"/>
    <mergeCell ref="L323:L326"/>
    <mergeCell ref="B339:B342"/>
    <mergeCell ref="C339:C342"/>
    <mergeCell ref="D339:D342"/>
    <mergeCell ref="K339:K342"/>
    <mergeCell ref="L339:L342"/>
    <mergeCell ref="K286:K289"/>
    <mergeCell ref="L286:L289"/>
    <mergeCell ref="D281:D284"/>
    <mergeCell ref="C281:C284"/>
    <mergeCell ref="C303:C306"/>
    <mergeCell ref="B265:B268"/>
    <mergeCell ref="D224:D227"/>
    <mergeCell ref="B224:B227"/>
    <mergeCell ref="K335:K338"/>
    <mergeCell ref="K142:K145"/>
    <mergeCell ref="K179:K182"/>
    <mergeCell ref="B188:B191"/>
    <mergeCell ref="C192:C195"/>
    <mergeCell ref="A167:A170"/>
    <mergeCell ref="A200:A203"/>
    <mergeCell ref="C208:C211"/>
    <mergeCell ref="A188:A191"/>
    <mergeCell ref="C171:C174"/>
    <mergeCell ref="C179:C182"/>
    <mergeCell ref="C167:C170"/>
    <mergeCell ref="A175:A178"/>
    <mergeCell ref="B175:B178"/>
    <mergeCell ref="C175:C178"/>
    <mergeCell ref="A171:A174"/>
    <mergeCell ref="A192:A195"/>
    <mergeCell ref="A625:A628"/>
    <mergeCell ref="B558:B561"/>
    <mergeCell ref="B562:B565"/>
    <mergeCell ref="D545:D548"/>
    <mergeCell ref="C558:C561"/>
    <mergeCell ref="B479:B482"/>
    <mergeCell ref="A487:A490"/>
    <mergeCell ref="A483:A486"/>
    <mergeCell ref="B621:B624"/>
    <mergeCell ref="C621:C624"/>
    <mergeCell ref="C491:C494"/>
    <mergeCell ref="A589:A592"/>
    <mergeCell ref="B589:B592"/>
    <mergeCell ref="C589:C592"/>
    <mergeCell ref="B491:B494"/>
    <mergeCell ref="C483:C486"/>
    <mergeCell ref="D483:D486"/>
    <mergeCell ref="A511:A514"/>
    <mergeCell ref="A605:A608"/>
    <mergeCell ref="D597:D600"/>
    <mergeCell ref="C520:C523"/>
    <mergeCell ref="K601:K604"/>
    <mergeCell ref="A621:A624"/>
    <mergeCell ref="D212:D215"/>
    <mergeCell ref="D335:D338"/>
    <mergeCell ref="D299:D302"/>
    <mergeCell ref="A311:A314"/>
    <mergeCell ref="D216:D219"/>
    <mergeCell ref="C228:C231"/>
    <mergeCell ref="D303:D306"/>
    <mergeCell ref="A220:A223"/>
    <mergeCell ref="B220:B223"/>
    <mergeCell ref="C240:C243"/>
    <mergeCell ref="A327:A330"/>
    <mergeCell ref="A331:A334"/>
    <mergeCell ref="C319:C322"/>
    <mergeCell ref="B319:B322"/>
    <mergeCell ref="A319:A322"/>
    <mergeCell ref="D311:D314"/>
    <mergeCell ref="K281:K284"/>
    <mergeCell ref="B347:B350"/>
    <mergeCell ref="A224:A227"/>
    <mergeCell ref="C224:C227"/>
    <mergeCell ref="A216:A219"/>
    <mergeCell ref="D621:D624"/>
    <mergeCell ref="A597:A600"/>
    <mergeCell ref="B597:B600"/>
    <mergeCell ref="C597:C600"/>
    <mergeCell ref="C585:C588"/>
    <mergeCell ref="D585:D588"/>
    <mergeCell ref="A585:A588"/>
    <mergeCell ref="D580:D583"/>
    <mergeCell ref="D532:D535"/>
    <mergeCell ref="A593:A596"/>
    <mergeCell ref="B601:B604"/>
    <mergeCell ref="D601:D604"/>
    <mergeCell ref="C554:C557"/>
    <mergeCell ref="D537:D540"/>
    <mergeCell ref="C609:C612"/>
    <mergeCell ref="B605:B608"/>
    <mergeCell ref="A580:A583"/>
    <mergeCell ref="B580:B583"/>
    <mergeCell ref="A617:A620"/>
    <mergeCell ref="B617:B620"/>
    <mergeCell ref="A601:A604"/>
    <mergeCell ref="A609:A612"/>
    <mergeCell ref="C571:C574"/>
    <mergeCell ref="B609:B612"/>
    <mergeCell ref="A532:A535"/>
    <mergeCell ref="B545:B548"/>
    <mergeCell ref="B554:B557"/>
    <mergeCell ref="A554:A557"/>
    <mergeCell ref="A537:A540"/>
    <mergeCell ref="B593:B596"/>
    <mergeCell ref="A575:A578"/>
    <mergeCell ref="B575:B578"/>
    <mergeCell ref="A545:A548"/>
    <mergeCell ref="C625:C628"/>
    <mergeCell ref="K571:K574"/>
    <mergeCell ref="L571:L574"/>
    <mergeCell ref="D558:D561"/>
    <mergeCell ref="C549:C552"/>
    <mergeCell ref="A549:A552"/>
    <mergeCell ref="B549:B552"/>
    <mergeCell ref="A562:A565"/>
    <mergeCell ref="A566:A569"/>
    <mergeCell ref="B566:B569"/>
    <mergeCell ref="C566:C569"/>
    <mergeCell ref="D566:D569"/>
    <mergeCell ref="D589:D592"/>
    <mergeCell ref="B625:B628"/>
    <mergeCell ref="L585:L588"/>
    <mergeCell ref="K593:K596"/>
    <mergeCell ref="L593:L596"/>
    <mergeCell ref="L580:L583"/>
    <mergeCell ref="L609:L612"/>
    <mergeCell ref="L617:L620"/>
    <mergeCell ref="D625:D628"/>
    <mergeCell ref="D554:D557"/>
    <mergeCell ref="D571:D574"/>
    <mergeCell ref="A558:A561"/>
    <mergeCell ref="L637:L640"/>
    <mergeCell ref="C601:C604"/>
    <mergeCell ref="L597:L600"/>
    <mergeCell ref="L575:L578"/>
    <mergeCell ref="K585:K588"/>
    <mergeCell ref="K641:K644"/>
    <mergeCell ref="K637:K640"/>
    <mergeCell ref="K589:K592"/>
    <mergeCell ref="D633:D636"/>
    <mergeCell ref="C605:C608"/>
    <mergeCell ref="L641:L644"/>
    <mergeCell ref="D613:D616"/>
    <mergeCell ref="K613:K616"/>
    <mergeCell ref="L613:L616"/>
    <mergeCell ref="L589:L592"/>
    <mergeCell ref="K575:K578"/>
    <mergeCell ref="C593:C596"/>
    <mergeCell ref="D593:D596"/>
    <mergeCell ref="C580:C583"/>
    <mergeCell ref="L633:L636"/>
    <mergeCell ref="C617:C620"/>
    <mergeCell ref="D617:D620"/>
    <mergeCell ref="K617:K620"/>
    <mergeCell ref="K625:K628"/>
    <mergeCell ref="D645:D648"/>
    <mergeCell ref="K645:K648"/>
    <mergeCell ref="C641:C644"/>
    <mergeCell ref="B641:B644"/>
    <mergeCell ref="A633:A636"/>
    <mergeCell ref="A629:A632"/>
    <mergeCell ref="B629:B632"/>
    <mergeCell ref="C629:C632"/>
    <mergeCell ref="D629:D632"/>
    <mergeCell ref="K629:K632"/>
    <mergeCell ref="D637:D640"/>
    <mergeCell ref="B633:B636"/>
    <mergeCell ref="B637:B640"/>
    <mergeCell ref="A641:A644"/>
    <mergeCell ref="D641:D644"/>
    <mergeCell ref="K507:K510"/>
    <mergeCell ref="L507:L510"/>
    <mergeCell ref="A479:A482"/>
    <mergeCell ref="D471:D474"/>
    <mergeCell ref="L537:L540"/>
    <mergeCell ref="K401:K404"/>
    <mergeCell ref="L401:L404"/>
    <mergeCell ref="C503:C506"/>
    <mergeCell ref="A495:A498"/>
    <mergeCell ref="B495:B498"/>
    <mergeCell ref="B499:B502"/>
    <mergeCell ref="A499:A502"/>
    <mergeCell ref="K532:K535"/>
    <mergeCell ref="K537:K540"/>
    <mergeCell ref="C507:C510"/>
    <mergeCell ref="D507:D510"/>
    <mergeCell ref="D520:D523"/>
    <mergeCell ref="C524:C527"/>
    <mergeCell ref="D524:D527"/>
    <mergeCell ref="B438:B441"/>
    <mergeCell ref="C410:C413"/>
    <mergeCell ref="B503:B506"/>
    <mergeCell ref="B511:B514"/>
    <mergeCell ref="B524:B527"/>
    <mergeCell ref="K495:K498"/>
    <mergeCell ref="L495:L498"/>
    <mergeCell ref="D475:D478"/>
    <mergeCell ref="K415:K418"/>
    <mergeCell ref="A455:A458"/>
    <mergeCell ref="A459:A462"/>
    <mergeCell ref="B471:B474"/>
    <mergeCell ref="A429:A432"/>
    <mergeCell ref="C499:C502"/>
    <mergeCell ref="B450:B453"/>
    <mergeCell ref="D463:D466"/>
    <mergeCell ref="C495:C498"/>
    <mergeCell ref="B475:B478"/>
    <mergeCell ref="A475:A478"/>
    <mergeCell ref="B487:B490"/>
    <mergeCell ref="D495:D498"/>
    <mergeCell ref="D424:D427"/>
    <mergeCell ref="A450:A453"/>
    <mergeCell ref="C455:C458"/>
    <mergeCell ref="A424:A427"/>
    <mergeCell ref="A471:A474"/>
    <mergeCell ref="D438:D441"/>
    <mergeCell ref="C433:C436"/>
    <mergeCell ref="A463:A466"/>
    <mergeCell ref="A467:A470"/>
    <mergeCell ref="B455:B458"/>
    <mergeCell ref="A433:A436"/>
    <mergeCell ref="B355:B358"/>
    <mergeCell ref="A355:A358"/>
    <mergeCell ref="B433:B436"/>
    <mergeCell ref="D389:D392"/>
    <mergeCell ref="B389:B392"/>
    <mergeCell ref="C384:C387"/>
    <mergeCell ref="B376:B379"/>
    <mergeCell ref="C372:C375"/>
    <mergeCell ref="B424:B427"/>
    <mergeCell ref="C355:C358"/>
    <mergeCell ref="C380:C383"/>
    <mergeCell ref="D380:D383"/>
    <mergeCell ref="C415:C418"/>
    <mergeCell ref="B415:B418"/>
    <mergeCell ref="C360:C363"/>
    <mergeCell ref="C376:C379"/>
    <mergeCell ref="D415:D418"/>
    <mergeCell ref="C424:C427"/>
    <mergeCell ref="D384:D387"/>
    <mergeCell ref="C364:C367"/>
    <mergeCell ref="B420:B423"/>
    <mergeCell ref="C420:C423"/>
    <mergeCell ref="B406:B409"/>
    <mergeCell ref="B463:B466"/>
    <mergeCell ref="D420:D423"/>
    <mergeCell ref="D372:D375"/>
    <mergeCell ref="C389:C392"/>
    <mergeCell ref="B397:B400"/>
    <mergeCell ref="C397:C400"/>
    <mergeCell ref="D455:D458"/>
    <mergeCell ref="D450:D453"/>
    <mergeCell ref="D376:D379"/>
    <mergeCell ref="A372:A375"/>
    <mergeCell ref="C450:C453"/>
    <mergeCell ref="D433:D436"/>
    <mergeCell ref="C406:C409"/>
    <mergeCell ref="A406:A409"/>
    <mergeCell ref="A397:A400"/>
    <mergeCell ref="A438:A441"/>
    <mergeCell ref="A380:A383"/>
    <mergeCell ref="C393:C396"/>
    <mergeCell ref="A415:A418"/>
    <mergeCell ref="A401:A404"/>
    <mergeCell ref="B401:B404"/>
    <mergeCell ref="C401:C404"/>
    <mergeCell ref="B393:B396"/>
    <mergeCell ref="C429:C432"/>
    <mergeCell ref="B380:B383"/>
    <mergeCell ref="A384:A387"/>
    <mergeCell ref="B372:B375"/>
    <mergeCell ref="A420:A423"/>
    <mergeCell ref="A410:A413"/>
    <mergeCell ref="A376:A379"/>
    <mergeCell ref="D401:D404"/>
    <mergeCell ref="B384:B387"/>
    <mergeCell ref="C438:C441"/>
    <mergeCell ref="M265:M268"/>
    <mergeCell ref="B303:B306"/>
    <mergeCell ref="M273:M276"/>
    <mergeCell ref="A273:A276"/>
    <mergeCell ref="B273:B276"/>
    <mergeCell ref="C273:C276"/>
    <mergeCell ref="D273:D276"/>
    <mergeCell ref="M277:M280"/>
    <mergeCell ref="L277:L280"/>
    <mergeCell ref="L265:L268"/>
    <mergeCell ref="D295:D298"/>
    <mergeCell ref="A291:A294"/>
    <mergeCell ref="K295:K298"/>
    <mergeCell ref="D286:D289"/>
    <mergeCell ref="L303:L306"/>
    <mergeCell ref="A281:A284"/>
    <mergeCell ref="L281:L284"/>
    <mergeCell ref="C286:C289"/>
    <mergeCell ref="C291:C294"/>
    <mergeCell ref="C299:C302"/>
    <mergeCell ref="B299:B302"/>
    <mergeCell ref="B291:B294"/>
    <mergeCell ref="A299:A302"/>
    <mergeCell ref="M269:M272"/>
    <mergeCell ref="A184:A187"/>
    <mergeCell ref="A179:A182"/>
    <mergeCell ref="C142:C145"/>
    <mergeCell ref="B142:B145"/>
    <mergeCell ref="C196:C199"/>
    <mergeCell ref="A236:A239"/>
    <mergeCell ref="B236:B239"/>
    <mergeCell ref="C236:C239"/>
    <mergeCell ref="A130:A133"/>
    <mergeCell ref="B184:B187"/>
    <mergeCell ref="B196:B199"/>
    <mergeCell ref="C184:C187"/>
    <mergeCell ref="C204:C207"/>
    <mergeCell ref="B200:B203"/>
    <mergeCell ref="C146:C149"/>
    <mergeCell ref="B151:B154"/>
    <mergeCell ref="A146:A149"/>
    <mergeCell ref="A155:A158"/>
    <mergeCell ref="A196:A199"/>
    <mergeCell ref="A208:A211"/>
    <mergeCell ref="A228:A231"/>
    <mergeCell ref="A212:A215"/>
    <mergeCell ref="B212:B215"/>
    <mergeCell ref="C212:C215"/>
    <mergeCell ref="L27:L30"/>
    <mergeCell ref="K35:K38"/>
    <mergeCell ref="A59:A62"/>
    <mergeCell ref="A79:A82"/>
    <mergeCell ref="B79:B82"/>
    <mergeCell ref="C79:C82"/>
    <mergeCell ref="D79:D82"/>
    <mergeCell ref="K79:K82"/>
    <mergeCell ref="M252:M255"/>
    <mergeCell ref="L252:L255"/>
    <mergeCell ref="D113:D116"/>
    <mergeCell ref="D118:D121"/>
    <mergeCell ref="A118:A121"/>
    <mergeCell ref="C252:C255"/>
    <mergeCell ref="D252:D255"/>
    <mergeCell ref="A204:A207"/>
    <mergeCell ref="B204:B207"/>
    <mergeCell ref="B118:B121"/>
    <mergeCell ref="A232:A235"/>
    <mergeCell ref="B232:B235"/>
    <mergeCell ref="B113:B116"/>
    <mergeCell ref="C113:C116"/>
    <mergeCell ref="K113:K116"/>
    <mergeCell ref="A138:A141"/>
    <mergeCell ref="B31:B34"/>
    <mergeCell ref="C31:C34"/>
    <mergeCell ref="A35:A38"/>
    <mergeCell ref="D43:D46"/>
    <mergeCell ref="B43:B46"/>
    <mergeCell ref="C43:C46"/>
    <mergeCell ref="B71:B74"/>
    <mergeCell ref="C71:C74"/>
    <mergeCell ref="D71:D74"/>
    <mergeCell ref="B39:B42"/>
    <mergeCell ref="C39:C42"/>
    <mergeCell ref="D39:D42"/>
    <mergeCell ref="D55:D58"/>
    <mergeCell ref="A51:A54"/>
    <mergeCell ref="D35:D38"/>
    <mergeCell ref="A71:A74"/>
    <mergeCell ref="A63:A66"/>
    <mergeCell ref="B35:B38"/>
    <mergeCell ref="A67:A70"/>
    <mergeCell ref="A1:L1"/>
    <mergeCell ref="B5:B8"/>
    <mergeCell ref="A5:A8"/>
    <mergeCell ref="C5:C8"/>
    <mergeCell ref="D5:D8"/>
    <mergeCell ref="K5:K8"/>
    <mergeCell ref="L5:L8"/>
    <mergeCell ref="L31:L34"/>
    <mergeCell ref="A10:A13"/>
    <mergeCell ref="L23:L26"/>
    <mergeCell ref="L19:L22"/>
    <mergeCell ref="K15:K18"/>
    <mergeCell ref="A15:A18"/>
    <mergeCell ref="B15:B18"/>
    <mergeCell ref="B10:B13"/>
    <mergeCell ref="A2:K2"/>
    <mergeCell ref="C15:C18"/>
    <mergeCell ref="D15:D18"/>
    <mergeCell ref="K23:K26"/>
    <mergeCell ref="A31:A34"/>
    <mergeCell ref="L15:L18"/>
    <mergeCell ref="B19:B22"/>
    <mergeCell ref="C10:C13"/>
    <mergeCell ref="A23:A26"/>
    <mergeCell ref="L67:L70"/>
    <mergeCell ref="L101:L104"/>
    <mergeCell ref="K101:K104"/>
    <mergeCell ref="L138:L141"/>
    <mergeCell ref="K138:K141"/>
    <mergeCell ref="C96:C99"/>
    <mergeCell ref="L87:L90"/>
    <mergeCell ref="L63:L66"/>
    <mergeCell ref="A96:A99"/>
    <mergeCell ref="B96:B99"/>
    <mergeCell ref="D96:D99"/>
    <mergeCell ref="B63:B66"/>
    <mergeCell ref="B101:B104"/>
    <mergeCell ref="C101:C104"/>
    <mergeCell ref="A134:A137"/>
    <mergeCell ref="L118:L121"/>
    <mergeCell ref="B122:B125"/>
    <mergeCell ref="K96:K99"/>
    <mergeCell ref="K87:K90"/>
    <mergeCell ref="L105:L108"/>
    <mergeCell ref="K105:K108"/>
    <mergeCell ref="L79:L82"/>
    <mergeCell ref="A83:A86"/>
    <mergeCell ref="B83:B86"/>
    <mergeCell ref="K55:K58"/>
    <mergeCell ref="A39:A42"/>
    <mergeCell ref="C51:C54"/>
    <mergeCell ref="K51:K54"/>
    <mergeCell ref="B55:B58"/>
    <mergeCell ref="L47:L50"/>
    <mergeCell ref="L43:L46"/>
    <mergeCell ref="C55:C58"/>
    <mergeCell ref="L59:L62"/>
    <mergeCell ref="B47:B50"/>
    <mergeCell ref="C47:C50"/>
    <mergeCell ref="L51:L54"/>
    <mergeCell ref="K39:K42"/>
    <mergeCell ref="K47:K50"/>
    <mergeCell ref="K43:K46"/>
    <mergeCell ref="L39:L42"/>
    <mergeCell ref="K10:K13"/>
    <mergeCell ref="L10:L13"/>
    <mergeCell ref="A47:A50"/>
    <mergeCell ref="A55:A58"/>
    <mergeCell ref="A43:A46"/>
    <mergeCell ref="B51:B54"/>
    <mergeCell ref="C19:C22"/>
    <mergeCell ref="D19:D22"/>
    <mergeCell ref="K19:K22"/>
    <mergeCell ref="L55:L58"/>
    <mergeCell ref="D51:D54"/>
    <mergeCell ref="C35:C38"/>
    <mergeCell ref="B23:B26"/>
    <mergeCell ref="A27:A30"/>
    <mergeCell ref="B27:B30"/>
    <mergeCell ref="D27:D30"/>
    <mergeCell ref="K27:K30"/>
    <mergeCell ref="D31:D34"/>
    <mergeCell ref="K31:K34"/>
    <mergeCell ref="D10:D13"/>
    <mergeCell ref="A19:A22"/>
    <mergeCell ref="L35:L38"/>
    <mergeCell ref="D23:D26"/>
    <mergeCell ref="D47:D50"/>
    <mergeCell ref="L71:L74"/>
    <mergeCell ref="D134:D137"/>
    <mergeCell ref="C105:C112"/>
    <mergeCell ref="A92:A95"/>
    <mergeCell ref="B92:B95"/>
    <mergeCell ref="C92:C95"/>
    <mergeCell ref="D92:D95"/>
    <mergeCell ref="K92:K95"/>
    <mergeCell ref="L92:L95"/>
    <mergeCell ref="C126:C137"/>
    <mergeCell ref="D122:D125"/>
    <mergeCell ref="K134:K137"/>
    <mergeCell ref="A109:A112"/>
    <mergeCell ref="A101:A104"/>
    <mergeCell ref="C118:C121"/>
    <mergeCell ref="C122:C125"/>
    <mergeCell ref="B134:B137"/>
    <mergeCell ref="A113:A116"/>
    <mergeCell ref="A126:A129"/>
    <mergeCell ref="L83:L86"/>
    <mergeCell ref="C83:C86"/>
    <mergeCell ref="D101:D104"/>
    <mergeCell ref="A122:A125"/>
    <mergeCell ref="A105:A108"/>
    <mergeCell ref="A159:A162"/>
    <mergeCell ref="B159:B162"/>
    <mergeCell ref="C159:C162"/>
    <mergeCell ref="D142:D145"/>
    <mergeCell ref="A142:A145"/>
    <mergeCell ref="D146:D149"/>
    <mergeCell ref="D159:D162"/>
    <mergeCell ref="A151:A154"/>
    <mergeCell ref="C138:C141"/>
    <mergeCell ref="L319:L322"/>
    <mergeCell ref="D138:D141"/>
    <mergeCell ref="K122:K125"/>
    <mergeCell ref="B59:B62"/>
    <mergeCell ref="C59:C62"/>
    <mergeCell ref="D59:D62"/>
    <mergeCell ref="K71:K74"/>
    <mergeCell ref="K59:K62"/>
    <mergeCell ref="C63:C66"/>
    <mergeCell ref="D63:D66"/>
    <mergeCell ref="K63:K66"/>
    <mergeCell ref="B67:B70"/>
    <mergeCell ref="C67:C70"/>
    <mergeCell ref="D67:D70"/>
    <mergeCell ref="K67:K70"/>
    <mergeCell ref="D83:D86"/>
    <mergeCell ref="K83:K86"/>
    <mergeCell ref="B138:B141"/>
    <mergeCell ref="B105:B108"/>
    <mergeCell ref="D105:D108"/>
    <mergeCell ref="B130:B133"/>
    <mergeCell ref="B109:B112"/>
    <mergeCell ref="D109:D112"/>
    <mergeCell ref="B87:B90"/>
    <mergeCell ref="L415:L418"/>
    <mergeCell ref="K347:K350"/>
    <mergeCell ref="L347:L350"/>
    <mergeCell ref="L368:L371"/>
    <mergeCell ref="K355:K358"/>
    <mergeCell ref="L376:L379"/>
    <mergeCell ref="K376:K379"/>
    <mergeCell ref="L467:L470"/>
    <mergeCell ref="L372:L375"/>
    <mergeCell ref="L355:L358"/>
    <mergeCell ref="L351:L354"/>
    <mergeCell ref="L491:L494"/>
    <mergeCell ref="L479:L482"/>
    <mergeCell ref="L393:L396"/>
    <mergeCell ref="L450:L453"/>
    <mergeCell ref="K384:K387"/>
    <mergeCell ref="L463:L466"/>
    <mergeCell ref="L455:L458"/>
    <mergeCell ref="K491:K494"/>
    <mergeCell ref="K483:K486"/>
    <mergeCell ref="K433:K436"/>
    <mergeCell ref="K450:K453"/>
    <mergeCell ref="K467:K470"/>
    <mergeCell ref="K410:K413"/>
    <mergeCell ref="K397:K400"/>
    <mergeCell ref="L483:L486"/>
    <mergeCell ref="L420:L423"/>
    <mergeCell ref="L487:L490"/>
    <mergeCell ref="L410:L413"/>
    <mergeCell ref="L438:L441"/>
    <mergeCell ref="L433:L436"/>
    <mergeCell ref="L424:L427"/>
    <mergeCell ref="L429:L432"/>
    <mergeCell ref="L471:L474"/>
    <mergeCell ref="K438:K441"/>
    <mergeCell ref="B171:B174"/>
    <mergeCell ref="C216:C219"/>
    <mergeCell ref="L257:L260"/>
    <mergeCell ref="L228:L231"/>
    <mergeCell ref="L163:L166"/>
    <mergeCell ref="L196:L199"/>
    <mergeCell ref="K200:K203"/>
    <mergeCell ref="K372:K375"/>
    <mergeCell ref="K360:K363"/>
    <mergeCell ref="L335:L338"/>
    <mergeCell ref="L360:L363"/>
    <mergeCell ref="L364:L367"/>
    <mergeCell ref="D355:D358"/>
    <mergeCell ref="K368:K371"/>
    <mergeCell ref="L167:L170"/>
    <mergeCell ref="L192:L195"/>
    <mergeCell ref="L208:L211"/>
    <mergeCell ref="D208:D211"/>
    <mergeCell ref="K208:K211"/>
    <mergeCell ref="L188:L191"/>
    <mergeCell ref="B179:B182"/>
    <mergeCell ref="B208:B211"/>
    <mergeCell ref="C200:C203"/>
    <mergeCell ref="K192:K195"/>
    <mergeCell ref="C188:C191"/>
    <mergeCell ref="L459:L462"/>
    <mergeCell ref="K463:K466"/>
    <mergeCell ref="C479:C482"/>
    <mergeCell ref="D479:D482"/>
    <mergeCell ref="D327:D330"/>
    <mergeCell ref="L384:L387"/>
    <mergeCell ref="D410:D413"/>
    <mergeCell ref="L343:L346"/>
    <mergeCell ref="L200:L203"/>
    <mergeCell ref="K315:K318"/>
    <mergeCell ref="L406:L409"/>
    <mergeCell ref="K389:K392"/>
    <mergeCell ref="K406:K409"/>
    <mergeCell ref="D393:D396"/>
    <mergeCell ref="L380:L383"/>
    <mergeCell ref="K393:K396"/>
    <mergeCell ref="L389:L392"/>
    <mergeCell ref="L327:L330"/>
    <mergeCell ref="K319:K322"/>
    <mergeCell ref="D315:D318"/>
    <mergeCell ref="D397:D400"/>
    <mergeCell ref="K212:K215"/>
    <mergeCell ref="L248:L251"/>
    <mergeCell ref="L171:L174"/>
    <mergeCell ref="K184:K187"/>
    <mergeCell ref="D163:D166"/>
    <mergeCell ref="K163:K166"/>
    <mergeCell ref="L184:L187"/>
    <mergeCell ref="D175:D178"/>
    <mergeCell ref="K175:K178"/>
    <mergeCell ref="L175:L178"/>
    <mergeCell ref="D130:D133"/>
    <mergeCell ref="K130:K133"/>
    <mergeCell ref="L130:L133"/>
    <mergeCell ref="L134:L137"/>
    <mergeCell ref="L179:L182"/>
    <mergeCell ref="D171:D174"/>
    <mergeCell ref="D184:D187"/>
    <mergeCell ref="K511:K514"/>
    <mergeCell ref="L558:L561"/>
    <mergeCell ref="L554:L557"/>
    <mergeCell ref="L511:L514"/>
    <mergeCell ref="D609:D612"/>
    <mergeCell ref="K609:K612"/>
    <mergeCell ref="K520:K523"/>
    <mergeCell ref="L520:L523"/>
    <mergeCell ref="D549:D552"/>
    <mergeCell ref="L545:L548"/>
    <mergeCell ref="L601:L604"/>
    <mergeCell ref="D562:D565"/>
    <mergeCell ref="D575:D578"/>
    <mergeCell ref="L566:L569"/>
    <mergeCell ref="L524:L527"/>
    <mergeCell ref="K554:K557"/>
    <mergeCell ref="K562:K565"/>
    <mergeCell ref="L562:L565"/>
    <mergeCell ref="K558:K561"/>
    <mergeCell ref="K549:K552"/>
    <mergeCell ref="K524:K527"/>
    <mergeCell ref="B167:B170"/>
    <mergeCell ref="B192:B195"/>
    <mergeCell ref="K146:K149"/>
    <mergeCell ref="C257:C260"/>
    <mergeCell ref="B261:B264"/>
    <mergeCell ref="L232:L235"/>
    <mergeCell ref="C261:C264"/>
    <mergeCell ref="B257:B260"/>
    <mergeCell ref="D232:D235"/>
    <mergeCell ref="C232:C235"/>
    <mergeCell ref="B240:B243"/>
    <mergeCell ref="B244:B247"/>
    <mergeCell ref="K204:K207"/>
    <mergeCell ref="L146:L149"/>
    <mergeCell ref="D167:D170"/>
    <mergeCell ref="C220:C223"/>
    <mergeCell ref="K220:K223"/>
    <mergeCell ref="C163:C166"/>
    <mergeCell ref="D179:D182"/>
    <mergeCell ref="K167:K170"/>
    <mergeCell ref="K196:K199"/>
    <mergeCell ref="K257:K260"/>
    <mergeCell ref="D151:D154"/>
    <mergeCell ref="K171:K174"/>
    <mergeCell ref="K188:K191"/>
    <mergeCell ref="D196:D199"/>
    <mergeCell ref="D200:D203"/>
    <mergeCell ref="D204:D207"/>
    <mergeCell ref="D188:D191"/>
    <mergeCell ref="L475:L478"/>
    <mergeCell ref="M257:M260"/>
    <mergeCell ref="M261:M264"/>
    <mergeCell ref="D192:D195"/>
    <mergeCell ref="L224:L227"/>
    <mergeCell ref="L236:L239"/>
    <mergeCell ref="D220:D223"/>
    <mergeCell ref="L204:L207"/>
    <mergeCell ref="L216:L219"/>
    <mergeCell ref="L220:L223"/>
    <mergeCell ref="L212:L215"/>
    <mergeCell ref="K216:K219"/>
    <mergeCell ref="K224:K227"/>
    <mergeCell ref="K424:K427"/>
    <mergeCell ref="D347:D350"/>
    <mergeCell ref="K331:K334"/>
    <mergeCell ref="L331:L334"/>
    <mergeCell ref="L397:L400"/>
    <mergeCell ref="D343:D346"/>
    <mergeCell ref="A75:A78"/>
    <mergeCell ref="B75:B78"/>
    <mergeCell ref="C75:C78"/>
    <mergeCell ref="D155:D158"/>
    <mergeCell ref="K155:K158"/>
    <mergeCell ref="L155:L158"/>
    <mergeCell ref="A163:A166"/>
    <mergeCell ref="B163:B166"/>
    <mergeCell ref="D75:D78"/>
    <mergeCell ref="K75:K78"/>
    <mergeCell ref="L75:L78"/>
    <mergeCell ref="B155:B158"/>
    <mergeCell ref="C155:C158"/>
    <mergeCell ref="L151:L154"/>
    <mergeCell ref="K151:K154"/>
    <mergeCell ref="K118:K121"/>
    <mergeCell ref="K159:K162"/>
    <mergeCell ref="L159:L162"/>
    <mergeCell ref="L96:L99"/>
    <mergeCell ref="C151:C154"/>
    <mergeCell ref="L122:L125"/>
    <mergeCell ref="A87:A90"/>
    <mergeCell ref="C87:C90"/>
    <mergeCell ref="D87:D90"/>
    <mergeCell ref="L269:L272"/>
    <mergeCell ref="B281:B284"/>
    <mergeCell ref="D291:D294"/>
    <mergeCell ref="L311:L314"/>
    <mergeCell ref="A649:A652"/>
    <mergeCell ref="B649:B652"/>
    <mergeCell ref="C649:C652"/>
    <mergeCell ref="D649:D652"/>
    <mergeCell ref="K649:K652"/>
    <mergeCell ref="A335:A338"/>
    <mergeCell ref="B335:B338"/>
    <mergeCell ref="K475:K478"/>
    <mergeCell ref="K633:K636"/>
    <mergeCell ref="K351:K354"/>
    <mergeCell ref="C347:C350"/>
    <mergeCell ref="B331:B334"/>
    <mergeCell ref="B429:B432"/>
    <mergeCell ref="B410:B413"/>
    <mergeCell ref="D499:D502"/>
    <mergeCell ref="L499:L502"/>
    <mergeCell ref="L625:L628"/>
    <mergeCell ref="L549:L552"/>
    <mergeCell ref="L605:L608"/>
    <mergeCell ref="D605:D608"/>
    <mergeCell ref="D487:D490"/>
    <mergeCell ref="K487:K490"/>
    <mergeCell ref="D265:D268"/>
    <mergeCell ref="K265:K268"/>
    <mergeCell ref="K455:K458"/>
    <mergeCell ref="K459:K462"/>
    <mergeCell ref="K240:K243"/>
    <mergeCell ref="K380:K383"/>
    <mergeCell ref="D236:D239"/>
    <mergeCell ref="K236:K239"/>
    <mergeCell ref="K252:K255"/>
    <mergeCell ref="D331:D334"/>
    <mergeCell ref="K327:K330"/>
    <mergeCell ref="D257:D260"/>
    <mergeCell ref="D323:D326"/>
    <mergeCell ref="D269:D272"/>
    <mergeCell ref="K269:K272"/>
    <mergeCell ref="K343:K346"/>
    <mergeCell ref="D406:D409"/>
    <mergeCell ref="D429:D432"/>
    <mergeCell ref="K364:K367"/>
    <mergeCell ref="D240:D243"/>
    <mergeCell ref="K299:K302"/>
    <mergeCell ref="D360:D363"/>
    <mergeCell ref="A323:A326"/>
    <mergeCell ref="A286:A289"/>
    <mergeCell ref="A252:A255"/>
    <mergeCell ref="A364:A367"/>
    <mergeCell ref="C368:C371"/>
    <mergeCell ref="B360:B363"/>
    <mergeCell ref="B228:B231"/>
    <mergeCell ref="D228:D231"/>
    <mergeCell ref="K228:K231"/>
    <mergeCell ref="K232:K235"/>
    <mergeCell ref="B323:B326"/>
    <mergeCell ref="C323:C326"/>
    <mergeCell ref="B286:B289"/>
    <mergeCell ref="C331:C334"/>
    <mergeCell ref="A269:A272"/>
    <mergeCell ref="B269:B272"/>
    <mergeCell ref="C269:C272"/>
    <mergeCell ref="C265:C268"/>
    <mergeCell ref="C335:C338"/>
    <mergeCell ref="C327:C330"/>
    <mergeCell ref="A360:A363"/>
    <mergeCell ref="K323:K326"/>
    <mergeCell ref="A315:A318"/>
    <mergeCell ref="C315:C318"/>
    <mergeCell ref="K499:K502"/>
    <mergeCell ref="A491:A494"/>
    <mergeCell ref="K566:K569"/>
    <mergeCell ref="C475:C478"/>
    <mergeCell ref="C471:C474"/>
    <mergeCell ref="B252:B255"/>
    <mergeCell ref="A393:A396"/>
    <mergeCell ref="B483:B486"/>
    <mergeCell ref="K420:K423"/>
    <mergeCell ref="A389:A392"/>
    <mergeCell ref="K471:K474"/>
    <mergeCell ref="K429:K432"/>
    <mergeCell ref="C511:C514"/>
    <mergeCell ref="C562:C565"/>
    <mergeCell ref="C467:C470"/>
    <mergeCell ref="B459:B462"/>
    <mergeCell ref="C459:C462"/>
    <mergeCell ref="B467:B470"/>
    <mergeCell ref="D467:D470"/>
    <mergeCell ref="C463:C466"/>
    <mergeCell ref="D459:D462"/>
    <mergeCell ref="A368:A371"/>
    <mergeCell ref="C351:C354"/>
    <mergeCell ref="D351:D354"/>
    <mergeCell ref="A661:A664"/>
    <mergeCell ref="B661:B664"/>
    <mergeCell ref="C661:C664"/>
    <mergeCell ref="D661:D664"/>
    <mergeCell ref="K661:K664"/>
    <mergeCell ref="L661:L664"/>
    <mergeCell ref="A541:A544"/>
    <mergeCell ref="B541:B544"/>
    <mergeCell ref="C541:C544"/>
    <mergeCell ref="D541:D544"/>
    <mergeCell ref="K541:K544"/>
    <mergeCell ref="L541:L544"/>
    <mergeCell ref="K545:K548"/>
    <mergeCell ref="A657:A660"/>
    <mergeCell ref="B657:B660"/>
    <mergeCell ref="C657:C660"/>
    <mergeCell ref="D657:D660"/>
    <mergeCell ref="C575:C578"/>
    <mergeCell ref="C545:C548"/>
    <mergeCell ref="L649:L652"/>
    <mergeCell ref="K605:K608"/>
    <mergeCell ref="A645:A648"/>
    <mergeCell ref="B645:B648"/>
    <mergeCell ref="C645:C648"/>
    <mergeCell ref="K657:K660"/>
    <mergeCell ref="L657:L660"/>
    <mergeCell ref="A257:A260"/>
    <mergeCell ref="B364:B367"/>
    <mergeCell ref="D368:D371"/>
    <mergeCell ref="A261:A264"/>
    <mergeCell ref="K109:K112"/>
    <mergeCell ref="L109:L112"/>
    <mergeCell ref="B146:B149"/>
    <mergeCell ref="L113:L116"/>
    <mergeCell ref="A240:A243"/>
    <mergeCell ref="A244:A247"/>
    <mergeCell ref="C244:C247"/>
    <mergeCell ref="D244:D247"/>
    <mergeCell ref="K244:K247"/>
    <mergeCell ref="L244:L247"/>
    <mergeCell ref="L240:L243"/>
    <mergeCell ref="A248:A251"/>
    <mergeCell ref="B248:B251"/>
    <mergeCell ref="C248:C251"/>
    <mergeCell ref="D248:D251"/>
    <mergeCell ref="K248:K251"/>
    <mergeCell ref="C487:C490"/>
    <mergeCell ref="C537:C540"/>
  </mergeCells>
  <conditionalFormatting sqref="F234:H235">
    <cfRule type="expression" dxfId="2" priority="4" stopIfTrue="1">
      <formula>HasError()</formula>
    </cfRule>
    <cfRule type="expression" dxfId="1" priority="5" stopIfTrue="1">
      <formula>LockedByCondition()</formula>
    </cfRule>
    <cfRule type="expression" dxfId="0" priority="6" stopIfTrue="1">
      <formula>Locked()</formula>
    </cfRule>
  </conditionalFormatting>
  <printOptions horizontalCentered="1"/>
  <pageMargins left="0.62992125984251968" right="0.23622047244094491" top="0.55118110236220474" bottom="0.59055118110236227" header="0.31496062992125984" footer="0.31496062992125984"/>
  <pageSetup paperSize="9" scale="39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Омарова Джамиля Омаровна</dc:creator>
  <cp:lastModifiedBy>Омарова Джамиля Омаровна</cp:lastModifiedBy>
  <cp:lastPrinted>2024-04-17T12:06:28Z</cp:lastPrinted>
  <dcterms:created xsi:type="dcterms:W3CDTF">2019-01-09T07:53:50Z</dcterms:created>
  <dcterms:modified xsi:type="dcterms:W3CDTF">2024-04-19T07:54:12Z</dcterms:modified>
</cp:coreProperties>
</file>