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amilya\Desktop\2016-2020 год ГОСПРОГРАММЫ\ГП 2020\на 01.01.2021\"/>
    </mc:Choice>
  </mc:AlternateContent>
  <xr:revisionPtr revIDLastSave="0" documentId="13_ncr:1_{22946271-29C1-4E20-B7BB-8717875DA92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Лист1!$4:$4</definedName>
    <definedName name="_xlnm.Print_Area" localSheetId="0">Лист1!$A$1:$M$831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06" i="1" l="1"/>
  <c r="J795" i="1"/>
  <c r="I795" i="1"/>
  <c r="J343" i="1"/>
  <c r="J342" i="1"/>
  <c r="J340" i="1"/>
  <c r="I343" i="1"/>
  <c r="I342" i="1"/>
  <c r="I340" i="1"/>
  <c r="J322" i="1"/>
  <c r="J320" i="1"/>
  <c r="I267" i="1"/>
  <c r="J267" i="1"/>
  <c r="J264" i="1"/>
  <c r="J212" i="1"/>
  <c r="G108" i="1"/>
  <c r="H108" i="1"/>
  <c r="G107" i="1"/>
  <c r="H107" i="1"/>
  <c r="F108" i="1"/>
  <c r="F107" i="1"/>
  <c r="H361" i="1"/>
  <c r="J591" i="1" l="1"/>
  <c r="J590" i="1"/>
  <c r="G525" i="1"/>
  <c r="H525" i="1"/>
  <c r="G524" i="1"/>
  <c r="H524" i="1"/>
  <c r="F525" i="1"/>
  <c r="F524" i="1"/>
  <c r="J546" i="1"/>
  <c r="J545" i="1"/>
  <c r="I546" i="1"/>
  <c r="I545" i="1"/>
  <c r="F228" i="1" l="1"/>
  <c r="J810" i="1" l="1"/>
  <c r="J807" i="1"/>
  <c r="J806" i="1"/>
  <c r="G803" i="1"/>
  <c r="H803" i="1"/>
  <c r="G802" i="1"/>
  <c r="H802" i="1"/>
  <c r="F803" i="1"/>
  <c r="F802" i="1"/>
  <c r="F794" i="1" s="1"/>
  <c r="J798" i="1"/>
  <c r="J802" i="1" l="1"/>
  <c r="J58" i="1"/>
  <c r="J57" i="1"/>
  <c r="F743" i="1" l="1"/>
  <c r="G743" i="1"/>
  <c r="H743" i="1"/>
  <c r="G742" i="1"/>
  <c r="H742" i="1"/>
  <c r="F742" i="1"/>
  <c r="J752" i="1"/>
  <c r="J751" i="1"/>
  <c r="G184" i="1"/>
  <c r="G183" i="1"/>
  <c r="G147" i="1"/>
  <c r="G142" i="1"/>
  <c r="G157" i="1"/>
  <c r="H157" i="1"/>
  <c r="H153" i="1"/>
  <c r="G112" i="1"/>
  <c r="H112" i="1"/>
  <c r="F112" i="1"/>
  <c r="F111" i="1"/>
  <c r="J136" i="1"/>
  <c r="J137" i="1"/>
  <c r="J133" i="1"/>
  <c r="I136" i="1"/>
  <c r="G514" i="1"/>
  <c r="H514" i="1"/>
  <c r="H586" i="1"/>
  <c r="H585" i="1"/>
  <c r="F630" i="1" l="1"/>
  <c r="F608" i="1"/>
  <c r="J603" i="1"/>
  <c r="F332" i="1"/>
  <c r="G332" i="1"/>
  <c r="H332" i="1"/>
  <c r="I334" i="1"/>
  <c r="J334" i="1"/>
  <c r="F322" i="1"/>
  <c r="F323" i="1"/>
  <c r="G322" i="1"/>
  <c r="H322" i="1"/>
  <c r="G323" i="1"/>
  <c r="H323" i="1"/>
  <c r="J739" i="1"/>
  <c r="J738" i="1"/>
  <c r="I739" i="1"/>
  <c r="J332" i="1" l="1"/>
  <c r="I332" i="1"/>
  <c r="J722" i="1"/>
  <c r="J721" i="1"/>
  <c r="J718" i="1"/>
  <c r="J717" i="1"/>
  <c r="J714" i="1"/>
  <c r="J713" i="1"/>
  <c r="G348" i="1" l="1"/>
  <c r="H348" i="1"/>
  <c r="G347" i="1"/>
  <c r="H347" i="1"/>
  <c r="F348" i="1"/>
  <c r="F347" i="1"/>
  <c r="J352" i="1"/>
  <c r="I352" i="1"/>
  <c r="J351" i="1"/>
  <c r="I351" i="1"/>
  <c r="H349" i="1"/>
  <c r="G349" i="1"/>
  <c r="F349" i="1"/>
  <c r="G374" i="1"/>
  <c r="H374" i="1"/>
  <c r="J374" i="1" s="1"/>
  <c r="H373" i="1"/>
  <c r="J373" i="1" s="1"/>
  <c r="G373" i="1"/>
  <c r="F374" i="1"/>
  <c r="F373" i="1"/>
  <c r="F371" i="1" s="1"/>
  <c r="G371" i="1"/>
  <c r="J381" i="1"/>
  <c r="I381" i="1"/>
  <c r="H379" i="1"/>
  <c r="G379" i="1"/>
  <c r="F379" i="1"/>
  <c r="F345" i="1" l="1"/>
  <c r="J379" i="1"/>
  <c r="H343" i="1"/>
  <c r="I348" i="1"/>
  <c r="J347" i="1"/>
  <c r="H345" i="1"/>
  <c r="J348" i="1"/>
  <c r="I347" i="1"/>
  <c r="G345" i="1"/>
  <c r="I345" i="1" s="1"/>
  <c r="J349" i="1"/>
  <c r="I349" i="1"/>
  <c r="I373" i="1"/>
  <c r="H371" i="1"/>
  <c r="J371" i="1" s="1"/>
  <c r="I371" i="1"/>
  <c r="I374" i="1"/>
  <c r="I379" i="1"/>
  <c r="J345" i="1" l="1"/>
  <c r="J34" i="1"/>
  <c r="J33" i="1"/>
  <c r="J204" i="1" l="1"/>
  <c r="J386" i="1" l="1"/>
  <c r="I386" i="1"/>
  <c r="J385" i="1"/>
  <c r="I385" i="1"/>
  <c r="H383" i="1"/>
  <c r="G383" i="1"/>
  <c r="F383" i="1"/>
  <c r="I70" i="1"/>
  <c r="J70" i="1"/>
  <c r="J69" i="1"/>
  <c r="J77" i="1"/>
  <c r="J78" i="1"/>
  <c r="J74" i="1"/>
  <c r="J73" i="1"/>
  <c r="J26" i="1"/>
  <c r="J25" i="1"/>
  <c r="I18" i="1"/>
  <c r="J18" i="1"/>
  <c r="J17" i="1"/>
  <c r="J378" i="1"/>
  <c r="J377" i="1"/>
  <c r="I366" i="1"/>
  <c r="I378" i="1"/>
  <c r="I377" i="1"/>
  <c r="H375" i="1"/>
  <c r="G375" i="1"/>
  <c r="F375" i="1"/>
  <c r="G361" i="1"/>
  <c r="G360" i="1"/>
  <c r="G342" i="1" s="1"/>
  <c r="H360" i="1"/>
  <c r="F361" i="1"/>
  <c r="F343" i="1" s="1"/>
  <c r="F360" i="1"/>
  <c r="F342" i="1" s="1"/>
  <c r="J370" i="1"/>
  <c r="J369" i="1"/>
  <c r="J366" i="1"/>
  <c r="J365" i="1"/>
  <c r="I370" i="1"/>
  <c r="I369" i="1"/>
  <c r="I365" i="1"/>
  <c r="H363" i="1"/>
  <c r="G363" i="1"/>
  <c r="F363" i="1"/>
  <c r="J356" i="1"/>
  <c r="J355" i="1"/>
  <c r="I356" i="1"/>
  <c r="I355" i="1"/>
  <c r="J375" i="1" l="1"/>
  <c r="J361" i="1"/>
  <c r="G343" i="1"/>
  <c r="G358" i="1"/>
  <c r="H358" i="1"/>
  <c r="H342" i="1"/>
  <c r="I361" i="1"/>
  <c r="I363" i="1"/>
  <c r="J360" i="1"/>
  <c r="I360" i="1"/>
  <c r="J363" i="1"/>
  <c r="J383" i="1"/>
  <c r="I383" i="1"/>
  <c r="I375" i="1"/>
  <c r="F358" i="1"/>
  <c r="G595" i="1"/>
  <c r="H595" i="1"/>
  <c r="G594" i="1"/>
  <c r="H594" i="1"/>
  <c r="F595" i="1"/>
  <c r="F594" i="1"/>
  <c r="I603" i="1"/>
  <c r="H601" i="1"/>
  <c r="G601" i="1"/>
  <c r="F601" i="1"/>
  <c r="G630" i="1"/>
  <c r="H630" i="1"/>
  <c r="G609" i="1"/>
  <c r="H609" i="1"/>
  <c r="F609" i="1"/>
  <c r="G608" i="1"/>
  <c r="H608" i="1"/>
  <c r="J617" i="1"/>
  <c r="I617" i="1"/>
  <c r="H615" i="1"/>
  <c r="G615" i="1"/>
  <c r="F615" i="1"/>
  <c r="J262" i="1"/>
  <c r="J270" i="1"/>
  <c r="H406" i="1"/>
  <c r="F726" i="1"/>
  <c r="F725" i="1"/>
  <c r="F769" i="1"/>
  <c r="J601" i="1" l="1"/>
  <c r="N369" i="1"/>
  <c r="N347" i="1"/>
  <c r="F723" i="1"/>
  <c r="N730" i="1" s="1"/>
  <c r="J594" i="1"/>
  <c r="I358" i="1"/>
  <c r="I601" i="1"/>
  <c r="J358" i="1"/>
  <c r="J615" i="1"/>
  <c r="I615" i="1"/>
  <c r="F740" i="1"/>
  <c r="G757" i="1"/>
  <c r="J516" i="1"/>
  <c r="I516" i="1"/>
  <c r="J515" i="1"/>
  <c r="I515" i="1"/>
  <c r="F514" i="1"/>
  <c r="I514" i="1" s="1"/>
  <c r="G441" i="1"/>
  <c r="H441" i="1"/>
  <c r="G440" i="1"/>
  <c r="H440" i="1"/>
  <c r="F441" i="1"/>
  <c r="F440" i="1"/>
  <c r="J490" i="1"/>
  <c r="I490" i="1"/>
  <c r="J489" i="1"/>
  <c r="I489" i="1"/>
  <c r="H487" i="1"/>
  <c r="G487" i="1"/>
  <c r="F487" i="1"/>
  <c r="J486" i="1"/>
  <c r="I486" i="1"/>
  <c r="J485" i="1"/>
  <c r="I485" i="1"/>
  <c r="H483" i="1"/>
  <c r="G483" i="1"/>
  <c r="F483" i="1"/>
  <c r="J482" i="1"/>
  <c r="I482" i="1"/>
  <c r="J481" i="1"/>
  <c r="I481" i="1"/>
  <c r="H479" i="1"/>
  <c r="G479" i="1"/>
  <c r="F479" i="1"/>
  <c r="J478" i="1"/>
  <c r="I478" i="1"/>
  <c r="J477" i="1"/>
  <c r="I477" i="1"/>
  <c r="H475" i="1"/>
  <c r="G475" i="1"/>
  <c r="F475" i="1"/>
  <c r="J474" i="1"/>
  <c r="I474" i="1"/>
  <c r="J473" i="1"/>
  <c r="I473" i="1"/>
  <c r="H471" i="1"/>
  <c r="G471" i="1"/>
  <c r="F471" i="1"/>
  <c r="J462" i="1"/>
  <c r="J461" i="1"/>
  <c r="J437" i="1"/>
  <c r="J436" i="1"/>
  <c r="I437" i="1"/>
  <c r="I436" i="1"/>
  <c r="J425" i="1"/>
  <c r="J424" i="1"/>
  <c r="J413" i="1"/>
  <c r="J412" i="1"/>
  <c r="I471" i="1" l="1"/>
  <c r="J483" i="1"/>
  <c r="J471" i="1"/>
  <c r="I487" i="1"/>
  <c r="I483" i="1"/>
  <c r="J514" i="1"/>
  <c r="J487" i="1"/>
  <c r="I479" i="1"/>
  <c r="J479" i="1"/>
  <c r="I475" i="1"/>
  <c r="J475" i="1"/>
  <c r="J772" i="1"/>
  <c r="J771" i="1"/>
  <c r="J827" i="1"/>
  <c r="H184" i="1"/>
  <c r="F184" i="1"/>
  <c r="J66" i="1" l="1"/>
  <c r="J65" i="1"/>
  <c r="J338" i="1"/>
  <c r="I338" i="1"/>
  <c r="H336" i="1"/>
  <c r="G336" i="1"/>
  <c r="F336" i="1"/>
  <c r="J254" i="1"/>
  <c r="J250" i="1"/>
  <c r="J336" i="1" l="1"/>
  <c r="I336" i="1"/>
  <c r="G777" i="1"/>
  <c r="H777" i="1"/>
  <c r="G776" i="1"/>
  <c r="H776" i="1"/>
  <c r="F777" i="1"/>
  <c r="F776" i="1"/>
  <c r="G779" i="1"/>
  <c r="F779" i="1"/>
  <c r="G586" i="1"/>
  <c r="G585" i="1"/>
  <c r="F585" i="1"/>
  <c r="J582" i="1"/>
  <c r="J581" i="1"/>
  <c r="J573" i="1"/>
  <c r="J564" i="1"/>
  <c r="J563" i="1"/>
  <c r="J572" i="1"/>
  <c r="G567" i="1"/>
  <c r="H567" i="1"/>
  <c r="G558" i="1"/>
  <c r="J585" i="1" l="1"/>
  <c r="J567" i="1"/>
  <c r="J586" i="1"/>
  <c r="G696" i="1"/>
  <c r="H696" i="1"/>
  <c r="G695" i="1"/>
  <c r="H695" i="1"/>
  <c r="F696" i="1"/>
  <c r="F695" i="1"/>
  <c r="J701" i="1"/>
  <c r="J237" i="1" l="1"/>
  <c r="I237" i="1"/>
  <c r="G819" i="1"/>
  <c r="G815" i="1" s="1"/>
  <c r="H819" i="1"/>
  <c r="H815" i="1" s="1"/>
  <c r="G818" i="1"/>
  <c r="G814" i="1" s="1"/>
  <c r="H818" i="1"/>
  <c r="H814" i="1" s="1"/>
  <c r="F819" i="1"/>
  <c r="F815" i="1" s="1"/>
  <c r="F818" i="1"/>
  <c r="F814" i="1" s="1"/>
  <c r="J768" i="1"/>
  <c r="J767" i="1"/>
  <c r="J760" i="1"/>
  <c r="J759" i="1"/>
  <c r="J756" i="1"/>
  <c r="J755" i="1"/>
  <c r="I760" i="1"/>
  <c r="I759" i="1"/>
  <c r="I756" i="1"/>
  <c r="I755" i="1"/>
  <c r="J818" i="1" l="1"/>
  <c r="I818" i="1"/>
  <c r="J458" i="1"/>
  <c r="J457" i="1"/>
  <c r="J454" i="1"/>
  <c r="J453" i="1"/>
  <c r="G13" i="1"/>
  <c r="H13" i="1"/>
  <c r="G12" i="1"/>
  <c r="H12" i="1"/>
  <c r="F13" i="1"/>
  <c r="F12" i="1"/>
  <c r="I78" i="1"/>
  <c r="I77" i="1"/>
  <c r="H75" i="1"/>
  <c r="G75" i="1"/>
  <c r="F75" i="1"/>
  <c r="J50" i="1"/>
  <c r="J49" i="1"/>
  <c r="J45" i="1"/>
  <c r="J42" i="1"/>
  <c r="J41" i="1"/>
  <c r="J38" i="1"/>
  <c r="J37" i="1"/>
  <c r="J75" i="1" l="1"/>
  <c r="I75" i="1"/>
  <c r="G726" i="1"/>
  <c r="H726" i="1"/>
  <c r="G725" i="1"/>
  <c r="H725" i="1"/>
  <c r="J735" i="1"/>
  <c r="I735" i="1"/>
  <c r="J99" i="1"/>
  <c r="G81" i="1"/>
  <c r="H81" i="1"/>
  <c r="F81" i="1"/>
  <c r="J95" i="1"/>
  <c r="I95" i="1"/>
  <c r="J94" i="1"/>
  <c r="I94" i="1"/>
  <c r="H92" i="1"/>
  <c r="G92" i="1"/>
  <c r="F92" i="1"/>
  <c r="I99" i="1"/>
  <c r="J87" i="1"/>
  <c r="J86" i="1"/>
  <c r="H205" i="1"/>
  <c r="G209" i="1"/>
  <c r="F209" i="1"/>
  <c r="J187" i="1"/>
  <c r="I187" i="1"/>
  <c r="F147" i="1"/>
  <c r="H147" i="1"/>
  <c r="H142" i="1" s="1"/>
  <c r="I163" i="1"/>
  <c r="J159" i="1"/>
  <c r="I159" i="1"/>
  <c r="J125" i="1"/>
  <c r="J124" i="1"/>
  <c r="I124" i="1"/>
  <c r="J116" i="1"/>
  <c r="J92" i="1" l="1"/>
  <c r="I92" i="1"/>
  <c r="I209" i="1"/>
  <c r="J209" i="1"/>
  <c r="F418" i="1"/>
  <c r="F828" i="1"/>
  <c r="F10" i="1" l="1"/>
  <c r="H828" i="1"/>
  <c r="G828" i="1"/>
  <c r="I827" i="1"/>
  <c r="I826" i="1"/>
  <c r="H824" i="1"/>
  <c r="G824" i="1"/>
  <c r="F824" i="1"/>
  <c r="I807" i="1"/>
  <c r="I819" i="1"/>
  <c r="J822" i="1"/>
  <c r="J823" i="1"/>
  <c r="J819" i="1"/>
  <c r="I823" i="1"/>
  <c r="J824" i="1" l="1"/>
  <c r="F693" i="1"/>
  <c r="I824" i="1"/>
  <c r="G228" i="1"/>
  <c r="H228" i="1"/>
  <c r="G229" i="1"/>
  <c r="H229" i="1"/>
  <c r="F229" i="1"/>
  <c r="F223" i="1"/>
  <c r="F340" i="1" l="1"/>
  <c r="G39" i="1"/>
  <c r="H39" i="1"/>
  <c r="F39" i="1"/>
  <c r="J39" i="1" l="1"/>
  <c r="I74" i="1"/>
  <c r="I73" i="1"/>
  <c r="H71" i="1"/>
  <c r="G71" i="1"/>
  <c r="F71" i="1"/>
  <c r="I69" i="1"/>
  <c r="H67" i="1"/>
  <c r="G67" i="1"/>
  <c r="F67" i="1"/>
  <c r="I66" i="1"/>
  <c r="I65" i="1"/>
  <c r="H63" i="1"/>
  <c r="G63" i="1"/>
  <c r="F63" i="1"/>
  <c r="J62" i="1"/>
  <c r="I62" i="1"/>
  <c r="J61" i="1"/>
  <c r="I61" i="1"/>
  <c r="H59" i="1"/>
  <c r="G59" i="1"/>
  <c r="F59" i="1"/>
  <c r="J46" i="1"/>
  <c r="I38" i="1"/>
  <c r="I37" i="1"/>
  <c r="H35" i="1"/>
  <c r="G35" i="1"/>
  <c r="F35" i="1"/>
  <c r="I34" i="1"/>
  <c r="I33" i="1"/>
  <c r="H31" i="1"/>
  <c r="G31" i="1"/>
  <c r="F31" i="1"/>
  <c r="J67" i="1" l="1"/>
  <c r="J71" i="1"/>
  <c r="J31" i="1"/>
  <c r="J63" i="1"/>
  <c r="J35" i="1"/>
  <c r="I31" i="1"/>
  <c r="I71" i="1"/>
  <c r="I67" i="1"/>
  <c r="I63" i="1"/>
  <c r="J59" i="1"/>
  <c r="I59" i="1"/>
  <c r="I35" i="1"/>
  <c r="I822" i="1"/>
  <c r="H820" i="1"/>
  <c r="G820" i="1"/>
  <c r="F820" i="1"/>
  <c r="H816" i="1"/>
  <c r="G816" i="1"/>
  <c r="F816" i="1"/>
  <c r="F704" i="1"/>
  <c r="J815" i="1" l="1"/>
  <c r="G812" i="1"/>
  <c r="I816" i="1"/>
  <c r="J820" i="1"/>
  <c r="H812" i="1"/>
  <c r="F812" i="1"/>
  <c r="I815" i="1"/>
  <c r="J816" i="1"/>
  <c r="J814" i="1"/>
  <c r="I814" i="1"/>
  <c r="I820" i="1"/>
  <c r="I768" i="1"/>
  <c r="H765" i="1"/>
  <c r="G765" i="1"/>
  <c r="F765" i="1"/>
  <c r="J764" i="1"/>
  <c r="I764" i="1"/>
  <c r="J763" i="1"/>
  <c r="H761" i="1"/>
  <c r="G761" i="1"/>
  <c r="F761" i="1"/>
  <c r="F753" i="1"/>
  <c r="G794" i="1"/>
  <c r="H794" i="1"/>
  <c r="J794" i="1" s="1"/>
  <c r="F795" i="1"/>
  <c r="I810" i="1"/>
  <c r="H808" i="1"/>
  <c r="G808" i="1"/>
  <c r="F808" i="1"/>
  <c r="H804" i="1"/>
  <c r="G804" i="1"/>
  <c r="F804" i="1"/>
  <c r="I798" i="1"/>
  <c r="H796" i="1"/>
  <c r="G796" i="1"/>
  <c r="J796" i="1" s="1"/>
  <c r="F796" i="1"/>
  <c r="G683" i="1"/>
  <c r="J688" i="1"/>
  <c r="I688" i="1"/>
  <c r="G266" i="1"/>
  <c r="G287" i="1"/>
  <c r="H287" i="1"/>
  <c r="H286" i="1"/>
  <c r="G286" i="1"/>
  <c r="F287" i="1"/>
  <c r="F286" i="1"/>
  <c r="G267" i="1"/>
  <c r="H267" i="1"/>
  <c r="F267" i="1"/>
  <c r="H266" i="1"/>
  <c r="F266" i="1"/>
  <c r="G247" i="1"/>
  <c r="H247" i="1"/>
  <c r="F247" i="1"/>
  <c r="G246" i="1"/>
  <c r="H246" i="1"/>
  <c r="F246" i="1"/>
  <c r="J330" i="1"/>
  <c r="J326" i="1"/>
  <c r="I330" i="1"/>
  <c r="H328" i="1"/>
  <c r="G328" i="1"/>
  <c r="F328" i="1"/>
  <c r="I326" i="1"/>
  <c r="H324" i="1"/>
  <c r="G324" i="1"/>
  <c r="F324" i="1"/>
  <c r="J319" i="1"/>
  <c r="I319" i="1"/>
  <c r="J318" i="1"/>
  <c r="I318" i="1"/>
  <c r="H316" i="1"/>
  <c r="G316" i="1"/>
  <c r="F316" i="1"/>
  <c r="J314" i="1"/>
  <c r="I314" i="1"/>
  <c r="H312" i="1"/>
  <c r="G312" i="1"/>
  <c r="F312" i="1"/>
  <c r="J311" i="1"/>
  <c r="I311" i="1"/>
  <c r="J310" i="1"/>
  <c r="I310" i="1"/>
  <c r="H308" i="1"/>
  <c r="G308" i="1"/>
  <c r="F308" i="1"/>
  <c r="J307" i="1"/>
  <c r="I307" i="1"/>
  <c r="J306" i="1"/>
  <c r="I306" i="1"/>
  <c r="H304" i="1"/>
  <c r="G304" i="1"/>
  <c r="F304" i="1"/>
  <c r="J303" i="1"/>
  <c r="I303" i="1"/>
  <c r="J295" i="1"/>
  <c r="I295" i="1"/>
  <c r="I294" i="1"/>
  <c r="F241" i="1" l="1"/>
  <c r="J808" i="1"/>
  <c r="J804" i="1"/>
  <c r="N338" i="1"/>
  <c r="F242" i="1"/>
  <c r="J266" i="1"/>
  <c r="H242" i="1"/>
  <c r="I812" i="1"/>
  <c r="I287" i="1"/>
  <c r="J765" i="1"/>
  <c r="J812" i="1"/>
  <c r="J761" i="1"/>
  <c r="H795" i="1"/>
  <c r="H792" i="1" s="1"/>
  <c r="J803" i="1"/>
  <c r="G795" i="1"/>
  <c r="G792" i="1" s="1"/>
  <c r="I803" i="1"/>
  <c r="I796" i="1"/>
  <c r="F800" i="1"/>
  <c r="G800" i="1"/>
  <c r="I802" i="1"/>
  <c r="H800" i="1"/>
  <c r="F792" i="1"/>
  <c r="H264" i="1"/>
  <c r="I765" i="1"/>
  <c r="I761" i="1"/>
  <c r="J324" i="1"/>
  <c r="I808" i="1"/>
  <c r="I804" i="1"/>
  <c r="H241" i="1"/>
  <c r="G242" i="1"/>
  <c r="J287" i="1"/>
  <c r="G241" i="1"/>
  <c r="I322" i="1"/>
  <c r="G320" i="1"/>
  <c r="G264" i="1"/>
  <c r="H320" i="1"/>
  <c r="J286" i="1"/>
  <c r="I286" i="1"/>
  <c r="G284" i="1"/>
  <c r="H284" i="1"/>
  <c r="F284" i="1"/>
  <c r="I266" i="1"/>
  <c r="F264" i="1"/>
  <c r="I264" i="1" s="1"/>
  <c r="J308" i="1"/>
  <c r="F320" i="1"/>
  <c r="J328" i="1"/>
  <c r="I328" i="1"/>
  <c r="I324" i="1"/>
  <c r="J316" i="1"/>
  <c r="I316" i="1"/>
  <c r="J312" i="1"/>
  <c r="I312" i="1"/>
  <c r="I308" i="1"/>
  <c r="J304" i="1"/>
  <c r="I304" i="1"/>
  <c r="H757" i="1"/>
  <c r="F757" i="1"/>
  <c r="H753" i="1"/>
  <c r="G753" i="1"/>
  <c r="I753" i="1" s="1"/>
  <c r="G769" i="1"/>
  <c r="H769" i="1"/>
  <c r="I771" i="1"/>
  <c r="I772" i="1"/>
  <c r="J748" i="1"/>
  <c r="I748" i="1"/>
  <c r="J747" i="1"/>
  <c r="I747" i="1"/>
  <c r="H745" i="1"/>
  <c r="G745" i="1"/>
  <c r="F745" i="1"/>
  <c r="I752" i="1"/>
  <c r="I751" i="1"/>
  <c r="H749" i="1"/>
  <c r="G749" i="1"/>
  <c r="F749" i="1"/>
  <c r="J792" i="1" l="1"/>
  <c r="J749" i="1"/>
  <c r="G239" i="1"/>
  <c r="J769" i="1"/>
  <c r="J753" i="1"/>
  <c r="I757" i="1"/>
  <c r="I320" i="1"/>
  <c r="J757" i="1"/>
  <c r="F239" i="1"/>
  <c r="J800" i="1"/>
  <c r="I800" i="1"/>
  <c r="I769" i="1"/>
  <c r="I794" i="1"/>
  <c r="I792" i="1"/>
  <c r="J745" i="1"/>
  <c r="J284" i="1"/>
  <c r="I284" i="1"/>
  <c r="I749" i="1"/>
  <c r="I745" i="1"/>
  <c r="G511" i="1"/>
  <c r="H511" i="1"/>
  <c r="F511" i="1"/>
  <c r="G400" i="1"/>
  <c r="G395" i="1" s="1"/>
  <c r="H400" i="1"/>
  <c r="H395" i="1" s="1"/>
  <c r="G399" i="1"/>
  <c r="G394" i="1" s="1"/>
  <c r="H399" i="1"/>
  <c r="H394" i="1" s="1"/>
  <c r="F400" i="1"/>
  <c r="F395" i="1" s="1"/>
  <c r="F399" i="1"/>
  <c r="F394" i="1" s="1"/>
  <c r="G497" i="1"/>
  <c r="H497" i="1"/>
  <c r="G496" i="1"/>
  <c r="H496" i="1"/>
  <c r="F497" i="1"/>
  <c r="F496" i="1"/>
  <c r="J450" i="1"/>
  <c r="I450" i="1"/>
  <c r="J449" i="1"/>
  <c r="I449" i="1"/>
  <c r="H447" i="1"/>
  <c r="G447" i="1"/>
  <c r="F447" i="1"/>
  <c r="I454" i="1"/>
  <c r="I453" i="1"/>
  <c r="H451" i="1"/>
  <c r="G451" i="1"/>
  <c r="F451" i="1"/>
  <c r="G434" i="1"/>
  <c r="H434" i="1"/>
  <c r="J434" i="1" s="1"/>
  <c r="G410" i="1"/>
  <c r="J409" i="1"/>
  <c r="I409" i="1"/>
  <c r="J408" i="1"/>
  <c r="I408" i="1"/>
  <c r="G406" i="1"/>
  <c r="F406" i="1"/>
  <c r="J405" i="1"/>
  <c r="I405" i="1"/>
  <c r="J404" i="1"/>
  <c r="I404" i="1"/>
  <c r="H402" i="1"/>
  <c r="G402" i="1"/>
  <c r="F402" i="1"/>
  <c r="F82" i="1"/>
  <c r="G82" i="1"/>
  <c r="H82" i="1"/>
  <c r="H183" i="1"/>
  <c r="F183" i="1"/>
  <c r="J207" i="1"/>
  <c r="I207" i="1"/>
  <c r="G205" i="1"/>
  <c r="F205" i="1"/>
  <c r="G189" i="1"/>
  <c r="H390" i="1" l="1"/>
  <c r="G390" i="1"/>
  <c r="F389" i="1"/>
  <c r="G389" i="1"/>
  <c r="H389" i="1"/>
  <c r="F390" i="1"/>
  <c r="J451" i="1"/>
  <c r="F79" i="1"/>
  <c r="I447" i="1"/>
  <c r="I451" i="1"/>
  <c r="J447" i="1"/>
  <c r="G79" i="1"/>
  <c r="J406" i="1"/>
  <c r="I406" i="1"/>
  <c r="I402" i="1"/>
  <c r="J402" i="1"/>
  <c r="H79" i="1"/>
  <c r="I205" i="1"/>
  <c r="J205" i="1"/>
  <c r="H146" i="1"/>
  <c r="H141" i="1" s="1"/>
  <c r="G146" i="1"/>
  <c r="G141" i="1" s="1"/>
  <c r="F142" i="1"/>
  <c r="F146" i="1"/>
  <c r="F141" i="1" s="1"/>
  <c r="J176" i="1"/>
  <c r="I176" i="1"/>
  <c r="H173" i="1"/>
  <c r="G173" i="1"/>
  <c r="F173" i="1"/>
  <c r="J183" i="1"/>
  <c r="G193" i="1"/>
  <c r="G197" i="1"/>
  <c r="I204" i="1"/>
  <c r="J191" i="1"/>
  <c r="I191" i="1"/>
  <c r="J179" i="1"/>
  <c r="I179" i="1"/>
  <c r="J172" i="1"/>
  <c r="I172" i="1"/>
  <c r="J171" i="1"/>
  <c r="I171" i="1"/>
  <c r="J167" i="1"/>
  <c r="I167" i="1"/>
  <c r="J155" i="1"/>
  <c r="I155" i="1"/>
  <c r="J151" i="1"/>
  <c r="I151" i="1"/>
  <c r="F387" i="1" l="1"/>
  <c r="F139" i="1"/>
  <c r="J173" i="1"/>
  <c r="I173" i="1"/>
  <c r="I183" i="1"/>
  <c r="G103" i="1"/>
  <c r="G111" i="1"/>
  <c r="H111" i="1"/>
  <c r="I137" i="1"/>
  <c r="H134" i="1"/>
  <c r="G134" i="1"/>
  <c r="F134" i="1"/>
  <c r="F102" i="1"/>
  <c r="J134" i="1" l="1"/>
  <c r="G102" i="1"/>
  <c r="H102" i="1"/>
  <c r="H103" i="1"/>
  <c r="F109" i="1"/>
  <c r="I134" i="1"/>
  <c r="J679" i="1"/>
  <c r="I679" i="1"/>
  <c r="G622" i="1"/>
  <c r="H622" i="1"/>
  <c r="F622" i="1"/>
  <c r="G621" i="1"/>
  <c r="H621" i="1"/>
  <c r="F621" i="1"/>
  <c r="F519" i="1"/>
  <c r="F520" i="1"/>
  <c r="H519" i="1"/>
  <c r="H520" i="1"/>
  <c r="G519" i="1"/>
  <c r="I613" i="1"/>
  <c r="H788" i="1"/>
  <c r="G788" i="1"/>
  <c r="F788" i="1"/>
  <c r="I781" i="1"/>
  <c r="F567" i="1"/>
  <c r="F586" i="1"/>
  <c r="I591" i="1"/>
  <c r="I590" i="1"/>
  <c r="H588" i="1"/>
  <c r="G588" i="1"/>
  <c r="F588" i="1"/>
  <c r="G577" i="1"/>
  <c r="J577" i="1" s="1"/>
  <c r="G576" i="1"/>
  <c r="J576" i="1" s="1"/>
  <c r="F577" i="1"/>
  <c r="F576" i="1"/>
  <c r="G568" i="1"/>
  <c r="H568" i="1"/>
  <c r="F568" i="1"/>
  <c r="G559" i="1"/>
  <c r="H559" i="1"/>
  <c r="H558" i="1"/>
  <c r="J558" i="1" s="1"/>
  <c r="F559" i="1"/>
  <c r="F558" i="1"/>
  <c r="J588" i="1" l="1"/>
  <c r="J568" i="1"/>
  <c r="J559" i="1"/>
  <c r="I779" i="1"/>
  <c r="F619" i="1"/>
  <c r="F774" i="1"/>
  <c r="F517" i="1"/>
  <c r="I107" i="1"/>
  <c r="I108" i="1"/>
  <c r="F105" i="1"/>
  <c r="F103" i="1"/>
  <c r="H105" i="1"/>
  <c r="G105" i="1"/>
  <c r="J108" i="1"/>
  <c r="J107" i="1"/>
  <c r="J742" i="1"/>
  <c r="F783" i="1"/>
  <c r="G774" i="1"/>
  <c r="I743" i="1"/>
  <c r="G740" i="1"/>
  <c r="I742" i="1"/>
  <c r="J743" i="1"/>
  <c r="H740" i="1"/>
  <c r="F554" i="1"/>
  <c r="G554" i="1"/>
  <c r="F553" i="1"/>
  <c r="H554" i="1"/>
  <c r="I525" i="1"/>
  <c r="H553" i="1"/>
  <c r="G553" i="1"/>
  <c r="G520" i="1"/>
  <c r="I588" i="1"/>
  <c r="F522" i="1"/>
  <c r="H779" i="1" l="1"/>
  <c r="J779" i="1" s="1"/>
  <c r="J781" i="1"/>
  <c r="J776" i="1"/>
  <c r="J554" i="1"/>
  <c r="J553" i="1"/>
  <c r="J740" i="1"/>
  <c r="F551" i="1"/>
  <c r="I105" i="1"/>
  <c r="J105" i="1"/>
  <c r="F100" i="1"/>
  <c r="I774" i="1"/>
  <c r="I740" i="1"/>
  <c r="I776" i="1"/>
  <c r="I710" i="1"/>
  <c r="H774" i="1" l="1"/>
  <c r="J774" i="1" s="1"/>
  <c r="J290" i="1"/>
  <c r="J550" i="1"/>
  <c r="J549" i="1"/>
  <c r="H705" i="1" l="1"/>
  <c r="H704" i="1"/>
  <c r="J710" i="1"/>
  <c r="J709" i="1"/>
  <c r="J54" i="1"/>
  <c r="J53" i="1"/>
  <c r="J734" i="1" l="1"/>
  <c r="I734" i="1"/>
  <c r="G732" i="1"/>
  <c r="H732" i="1"/>
  <c r="F732" i="1"/>
  <c r="J732" i="1" l="1"/>
  <c r="J180" i="1"/>
  <c r="F130" i="1"/>
  <c r="I133" i="1"/>
  <c r="G682" i="1"/>
  <c r="F698" i="1"/>
  <c r="J510" i="1" l="1"/>
  <c r="J509" i="1"/>
  <c r="F654" i="1"/>
  <c r="H653" i="1"/>
  <c r="H654" i="1"/>
  <c r="J506" i="1" l="1"/>
  <c r="J505" i="1"/>
  <c r="J470" i="1" l="1"/>
  <c r="J469" i="1"/>
  <c r="G736" i="1" l="1"/>
  <c r="H736" i="1"/>
  <c r="F736" i="1"/>
  <c r="J736" i="1" l="1"/>
  <c r="G15" i="1"/>
  <c r="H15" i="1"/>
  <c r="F15" i="1"/>
  <c r="J15" i="1" l="1"/>
  <c r="H547" i="1"/>
  <c r="G547" i="1"/>
  <c r="F547" i="1"/>
  <c r="I547" i="1" l="1"/>
  <c r="J547" i="1"/>
  <c r="I524" i="1"/>
  <c r="G704" i="1" l="1"/>
  <c r="J704" i="1" s="1"/>
  <c r="G705" i="1"/>
  <c r="J705" i="1" s="1"/>
  <c r="G624" i="1" l="1"/>
  <c r="I22" i="1" l="1"/>
  <c r="J22" i="1"/>
  <c r="J21" i="1"/>
  <c r="J30" i="1"/>
  <c r="J29" i="1"/>
  <c r="J91" i="1"/>
  <c r="J90" i="1"/>
  <c r="J259" i="1"/>
  <c r="J258" i="1"/>
  <c r="J294" i="1"/>
  <c r="J298" i="1"/>
  <c r="J302" i="1"/>
  <c r="I738" i="1"/>
  <c r="J731" i="1" l="1"/>
  <c r="J730" i="1"/>
  <c r="J666" i="1"/>
  <c r="J667" i="1"/>
  <c r="J675" i="1"/>
  <c r="J674" i="1"/>
  <c r="J678" i="1"/>
  <c r="I678" i="1"/>
  <c r="G639" i="1" l="1"/>
  <c r="G640" i="1"/>
  <c r="G637" i="1" l="1"/>
  <c r="I513" i="1" l="1"/>
  <c r="I512" i="1"/>
  <c r="J466" i="1" l="1"/>
  <c r="J465" i="1"/>
  <c r="J446" i="1"/>
  <c r="J429" i="1"/>
  <c r="J428" i="1"/>
  <c r="I736" i="1" l="1"/>
  <c r="I164" i="1"/>
  <c r="H624" i="1" l="1"/>
  <c r="H639" i="1"/>
  <c r="H640" i="1"/>
  <c r="G631" i="1"/>
  <c r="G628" i="1" s="1"/>
  <c r="H631" i="1"/>
  <c r="H628" i="1" s="1"/>
  <c r="G633" i="1"/>
  <c r="H633" i="1"/>
  <c r="H637" i="1" l="1"/>
  <c r="I492" i="1"/>
  <c r="J492" i="1"/>
  <c r="J493" i="1"/>
  <c r="I493" i="1"/>
  <c r="J613" i="1" l="1"/>
  <c r="J542" i="1"/>
  <c r="J541" i="1"/>
  <c r="J538" i="1"/>
  <c r="J537" i="1"/>
  <c r="J534" i="1"/>
  <c r="J533" i="1"/>
  <c r="J530" i="1"/>
  <c r="J529" i="1"/>
  <c r="J513" i="1"/>
  <c r="J512" i="1"/>
  <c r="J502" i="1"/>
  <c r="J501" i="1"/>
  <c r="J445" i="1"/>
  <c r="J433" i="1"/>
  <c r="J432" i="1"/>
  <c r="J421" i="1"/>
  <c r="J420" i="1"/>
  <c r="J417" i="1"/>
  <c r="J416" i="1"/>
  <c r="J283" i="1"/>
  <c r="J282" i="1"/>
  <c r="J279" i="1"/>
  <c r="J278" i="1"/>
  <c r="J275" i="1"/>
  <c r="J274" i="1"/>
  <c r="J247" i="1"/>
  <c r="J246" i="1"/>
  <c r="J238" i="1"/>
  <c r="J659" i="1" l="1"/>
  <c r="J658" i="1"/>
  <c r="G656" i="1"/>
  <c r="F639" i="1" l="1"/>
  <c r="H491" i="1" l="1"/>
  <c r="G491" i="1"/>
  <c r="I511" i="1"/>
  <c r="J491" i="1" l="1"/>
  <c r="J399" i="1"/>
  <c r="J400" i="1"/>
  <c r="J511" i="1"/>
  <c r="H707" i="1"/>
  <c r="G707" i="1"/>
  <c r="J707" i="1" l="1"/>
  <c r="I458" i="1" l="1"/>
  <c r="G522" i="1" l="1"/>
  <c r="F467" i="1"/>
  <c r="G467" i="1"/>
  <c r="H467" i="1"/>
  <c r="I469" i="1"/>
  <c r="I470" i="1"/>
  <c r="J467" i="1" l="1"/>
  <c r="I467" i="1"/>
  <c r="F715" i="1"/>
  <c r="H668" i="1" l="1"/>
  <c r="J441" i="1" l="1"/>
  <c r="J440" i="1"/>
  <c r="F705" i="1" l="1"/>
  <c r="F702" i="1" s="1"/>
  <c r="H592" i="1" l="1"/>
  <c r="G592" i="1"/>
  <c r="J234" i="1"/>
  <c r="J233" i="1"/>
  <c r="J184" i="1"/>
  <c r="J592" i="1" l="1"/>
  <c r="H239" i="1"/>
  <c r="J242" i="1"/>
  <c r="J12" i="1"/>
  <c r="J13" i="1"/>
  <c r="J241" i="1"/>
  <c r="G653" i="1" l="1"/>
  <c r="G654" i="1"/>
  <c r="F653" i="1"/>
  <c r="F651" i="1" s="1"/>
  <c r="G668" i="1"/>
  <c r="G660" i="1"/>
  <c r="G130" i="1" l="1"/>
  <c r="I130" i="1" s="1"/>
  <c r="H130" i="1"/>
  <c r="J130" i="1" s="1"/>
  <c r="F491" i="1"/>
  <c r="I491" i="1" s="1"/>
  <c r="J496" i="1" l="1"/>
  <c r="J497" i="1"/>
  <c r="G676" i="1"/>
  <c r="H676" i="1"/>
  <c r="F676" i="1"/>
  <c r="I676" i="1" l="1"/>
  <c r="J676" i="1"/>
  <c r="I732" i="1"/>
  <c r="G606" i="1" l="1"/>
  <c r="H606" i="1"/>
  <c r="J608" i="1"/>
  <c r="I731" i="1" l="1"/>
  <c r="I730" i="1"/>
  <c r="I302" i="1"/>
  <c r="I298" i="1"/>
  <c r="I290" i="1"/>
  <c r="I283" i="1"/>
  <c r="I282" i="1"/>
  <c r="I279" i="1"/>
  <c r="I278" i="1"/>
  <c r="I275" i="1"/>
  <c r="I274" i="1"/>
  <c r="I270" i="1"/>
  <c r="I262" i="1"/>
  <c r="I259" i="1"/>
  <c r="I258" i="1"/>
  <c r="I254" i="1"/>
  <c r="I250" i="1"/>
  <c r="I247" i="1"/>
  <c r="I246" i="1"/>
  <c r="I238" i="1"/>
  <c r="I234" i="1"/>
  <c r="I233" i="1"/>
  <c r="I184" i="1"/>
  <c r="I180" i="1"/>
  <c r="I91" i="1"/>
  <c r="I90" i="1"/>
  <c r="I87" i="1"/>
  <c r="I86" i="1"/>
  <c r="I58" i="1"/>
  <c r="I57" i="1"/>
  <c r="I54" i="1"/>
  <c r="I53" i="1"/>
  <c r="I49" i="1"/>
  <c r="I46" i="1"/>
  <c r="I45" i="1"/>
  <c r="I42" i="1"/>
  <c r="I41" i="1"/>
  <c r="I30" i="1"/>
  <c r="I29" i="1"/>
  <c r="I26" i="1"/>
  <c r="I25" i="1"/>
  <c r="I21" i="1"/>
  <c r="I17" i="1"/>
  <c r="J725" i="1" l="1"/>
  <c r="H728" i="1"/>
  <c r="G728" i="1"/>
  <c r="F728" i="1"/>
  <c r="J726" i="1" l="1"/>
  <c r="J728" i="1"/>
  <c r="I728" i="1"/>
  <c r="I50" i="1"/>
  <c r="H235" i="1" l="1"/>
  <c r="G235" i="1"/>
  <c r="F235" i="1"/>
  <c r="J235" i="1" l="1"/>
  <c r="I235" i="1"/>
  <c r="J229" i="1"/>
  <c r="I228" i="1" l="1"/>
  <c r="J228" i="1"/>
  <c r="I229" i="1"/>
  <c r="I726" i="1" l="1"/>
  <c r="I725" i="1"/>
  <c r="G723" i="1"/>
  <c r="H723" i="1"/>
  <c r="J723" i="1" l="1"/>
  <c r="I723" i="1"/>
  <c r="J700" i="1"/>
  <c r="J692" i="1"/>
  <c r="J687" i="1"/>
  <c r="J671" i="1"/>
  <c r="J663" i="1"/>
  <c r="J662" i="1"/>
  <c r="J644" i="1"/>
  <c r="J635" i="1"/>
  <c r="J626" i="1"/>
  <c r="J203" i="1"/>
  <c r="J199" i="1"/>
  <c r="J195" i="1"/>
  <c r="J128" i="1"/>
  <c r="J121" i="1"/>
  <c r="J117" i="1"/>
  <c r="I722" i="1"/>
  <c r="I721" i="1"/>
  <c r="I718" i="1"/>
  <c r="I717" i="1"/>
  <c r="I714" i="1"/>
  <c r="I713" i="1"/>
  <c r="I709" i="1"/>
  <c r="I701" i="1"/>
  <c r="I700" i="1"/>
  <c r="I692" i="1"/>
  <c r="I687" i="1"/>
  <c r="I675" i="1"/>
  <c r="I674" i="1"/>
  <c r="I671" i="1"/>
  <c r="I667" i="1"/>
  <c r="I666" i="1"/>
  <c r="I663" i="1"/>
  <c r="I662" i="1"/>
  <c r="I659" i="1"/>
  <c r="I658" i="1"/>
  <c r="I644" i="1"/>
  <c r="I635" i="1"/>
  <c r="I626" i="1"/>
  <c r="I586" i="1"/>
  <c r="I585" i="1"/>
  <c r="I582" i="1"/>
  <c r="I581" i="1"/>
  <c r="I573" i="1"/>
  <c r="I572" i="1"/>
  <c r="I564" i="1"/>
  <c r="I563" i="1"/>
  <c r="I542" i="1"/>
  <c r="I541" i="1"/>
  <c r="I538" i="1"/>
  <c r="I537" i="1"/>
  <c r="I534" i="1"/>
  <c r="I533" i="1"/>
  <c r="I530" i="1"/>
  <c r="I529" i="1"/>
  <c r="I510" i="1"/>
  <c r="I509" i="1"/>
  <c r="I502" i="1"/>
  <c r="I501" i="1"/>
  <c r="I466" i="1"/>
  <c r="I465" i="1"/>
  <c r="I462" i="1"/>
  <c r="I461" i="1"/>
  <c r="I457" i="1"/>
  <c r="I446" i="1"/>
  <c r="I445" i="1"/>
  <c r="I441" i="1"/>
  <c r="I440" i="1"/>
  <c r="I433" i="1"/>
  <c r="I432" i="1"/>
  <c r="I429" i="1"/>
  <c r="I428" i="1"/>
  <c r="I425" i="1"/>
  <c r="I424" i="1"/>
  <c r="I421" i="1"/>
  <c r="I420" i="1"/>
  <c r="I417" i="1"/>
  <c r="I416" i="1"/>
  <c r="I413" i="1"/>
  <c r="I412" i="1"/>
  <c r="I203" i="1"/>
  <c r="I199" i="1"/>
  <c r="I195" i="1"/>
  <c r="I128" i="1"/>
  <c r="I125" i="1"/>
  <c r="I121" i="1"/>
  <c r="I117" i="1"/>
  <c r="I241" i="1" l="1"/>
  <c r="G226" i="1" l="1"/>
  <c r="H226" i="1"/>
  <c r="F193" i="1"/>
  <c r="I12" i="1"/>
  <c r="G231" i="1"/>
  <c r="H231" i="1"/>
  <c r="F231" i="1"/>
  <c r="G367" i="1"/>
  <c r="H367" i="1"/>
  <c r="F367" i="1"/>
  <c r="G51" i="1"/>
  <c r="H51" i="1"/>
  <c r="F51" i="1"/>
  <c r="G47" i="1"/>
  <c r="H47" i="1"/>
  <c r="G43" i="1"/>
  <c r="H43" i="1"/>
  <c r="F43" i="1"/>
  <c r="G55" i="1"/>
  <c r="H55" i="1"/>
  <c r="J55" i="1" s="1"/>
  <c r="F55" i="1"/>
  <c r="J367" i="1" l="1"/>
  <c r="I367" i="1"/>
  <c r="J47" i="1"/>
  <c r="J43" i="1"/>
  <c r="J51" i="1"/>
  <c r="H551" i="1"/>
  <c r="J231" i="1"/>
  <c r="J226" i="1"/>
  <c r="I43" i="1"/>
  <c r="I231" i="1"/>
  <c r="I55" i="1"/>
  <c r="I51" i="1"/>
  <c r="I39" i="1"/>
  <c r="G10" i="1"/>
  <c r="H10" i="1"/>
  <c r="G161" i="1"/>
  <c r="H161" i="1"/>
  <c r="G177" i="1"/>
  <c r="H177" i="1"/>
  <c r="G256" i="1"/>
  <c r="H256" i="1"/>
  <c r="G260" i="1"/>
  <c r="H260" i="1"/>
  <c r="G268" i="1"/>
  <c r="H268" i="1"/>
  <c r="G272" i="1"/>
  <c r="H272" i="1"/>
  <c r="G276" i="1"/>
  <c r="H276" i="1"/>
  <c r="G280" i="1"/>
  <c r="H280" i="1"/>
  <c r="G288" i="1"/>
  <c r="H288" i="1"/>
  <c r="G292" i="1"/>
  <c r="H292" i="1"/>
  <c r="G296" i="1"/>
  <c r="H296" i="1"/>
  <c r="G300" i="1"/>
  <c r="H300" i="1"/>
  <c r="F300" i="1"/>
  <c r="F296" i="1"/>
  <c r="F292" i="1"/>
  <c r="F288" i="1"/>
  <c r="F280" i="1"/>
  <c r="F276" i="1"/>
  <c r="F272" i="1"/>
  <c r="F268" i="1"/>
  <c r="F260" i="1"/>
  <c r="F256" i="1"/>
  <c r="G252" i="1"/>
  <c r="H252" i="1"/>
  <c r="F252" i="1"/>
  <c r="G248" i="1"/>
  <c r="H248" i="1"/>
  <c r="F248" i="1"/>
  <c r="G244" i="1"/>
  <c r="H244" i="1"/>
  <c r="F244" i="1"/>
  <c r="G201" i="1"/>
  <c r="H201" i="1"/>
  <c r="H197" i="1"/>
  <c r="I193" i="1"/>
  <c r="H193" i="1"/>
  <c r="H189" i="1"/>
  <c r="G185" i="1"/>
  <c r="H185" i="1"/>
  <c r="G181" i="1"/>
  <c r="H181" i="1"/>
  <c r="G169" i="1"/>
  <c r="H169" i="1"/>
  <c r="G165" i="1"/>
  <c r="H165" i="1"/>
  <c r="G153" i="1"/>
  <c r="G149" i="1"/>
  <c r="H149" i="1"/>
  <c r="F149" i="1"/>
  <c r="F153" i="1"/>
  <c r="F157" i="1"/>
  <c r="F161" i="1"/>
  <c r="F169" i="1"/>
  <c r="F165" i="1"/>
  <c r="F177" i="1"/>
  <c r="F181" i="1"/>
  <c r="F185" i="1"/>
  <c r="F189" i="1"/>
  <c r="F197" i="1"/>
  <c r="F201" i="1"/>
  <c r="G96" i="1"/>
  <c r="H96" i="1"/>
  <c r="G84" i="1"/>
  <c r="H84" i="1"/>
  <c r="G114" i="1"/>
  <c r="H114" i="1"/>
  <c r="G118" i="1"/>
  <c r="H118" i="1"/>
  <c r="G122" i="1"/>
  <c r="H122" i="1"/>
  <c r="G126" i="1"/>
  <c r="H126" i="1"/>
  <c r="F126" i="1"/>
  <c r="F122" i="1"/>
  <c r="F118" i="1"/>
  <c r="F114" i="1"/>
  <c r="F84" i="1"/>
  <c r="N242" i="1" l="1"/>
  <c r="J268" i="1"/>
  <c r="J96" i="1"/>
  <c r="J252" i="1"/>
  <c r="J248" i="1"/>
  <c r="J122" i="1"/>
  <c r="J84" i="1"/>
  <c r="J177" i="1"/>
  <c r="J288" i="1"/>
  <c r="J300" i="1"/>
  <c r="J256" i="1"/>
  <c r="J296" i="1"/>
  <c r="J292" i="1"/>
  <c r="J276" i="1"/>
  <c r="J244" i="1"/>
  <c r="J10" i="1"/>
  <c r="J280" i="1"/>
  <c r="J272" i="1"/>
  <c r="J165" i="1"/>
  <c r="J181" i="1"/>
  <c r="I165" i="1"/>
  <c r="I181" i="1"/>
  <c r="I252" i="1"/>
  <c r="I300" i="1"/>
  <c r="I280" i="1"/>
  <c r="I260" i="1"/>
  <c r="I177" i="1"/>
  <c r="I292" i="1"/>
  <c r="I248" i="1"/>
  <c r="I84" i="1"/>
  <c r="I244" i="1"/>
  <c r="I296" i="1"/>
  <c r="I288" i="1"/>
  <c r="I276" i="1"/>
  <c r="I268" i="1"/>
  <c r="I256" i="1"/>
  <c r="I161" i="1"/>
  <c r="I272" i="1"/>
  <c r="I122" i="1"/>
  <c r="J114" i="1"/>
  <c r="I153" i="1"/>
  <c r="I189" i="1"/>
  <c r="I197" i="1"/>
  <c r="J126" i="1"/>
  <c r="J118" i="1"/>
  <c r="J149" i="1"/>
  <c r="J157" i="1"/>
  <c r="J169" i="1"/>
  <c r="J185" i="1"/>
  <c r="J193" i="1"/>
  <c r="J201" i="1"/>
  <c r="I126" i="1"/>
  <c r="I149" i="1"/>
  <c r="I157" i="1"/>
  <c r="I169" i="1"/>
  <c r="I185" i="1"/>
  <c r="I201" i="1"/>
  <c r="I114" i="1"/>
  <c r="I118" i="1"/>
  <c r="J153" i="1"/>
  <c r="J189" i="1"/>
  <c r="J197" i="1"/>
  <c r="F96" i="1"/>
  <c r="I96" i="1" s="1"/>
  <c r="G88" i="1"/>
  <c r="H88" i="1"/>
  <c r="F88" i="1"/>
  <c r="G27" i="1"/>
  <c r="H27" i="1"/>
  <c r="F27" i="1"/>
  <c r="G19" i="1"/>
  <c r="H19" i="1"/>
  <c r="F19" i="1"/>
  <c r="G23" i="1"/>
  <c r="H23" i="1"/>
  <c r="F23" i="1"/>
  <c r="G719" i="1"/>
  <c r="H719" i="1"/>
  <c r="G715" i="1"/>
  <c r="H715" i="1"/>
  <c r="J715" i="1" s="1"/>
  <c r="G711" i="1"/>
  <c r="H711" i="1"/>
  <c r="F719" i="1"/>
  <c r="F711" i="1"/>
  <c r="F707" i="1"/>
  <c r="I707" i="1" s="1"/>
  <c r="G698" i="1"/>
  <c r="H698" i="1"/>
  <c r="H689" i="1"/>
  <c r="G689" i="1"/>
  <c r="F689" i="1"/>
  <c r="H685" i="1"/>
  <c r="G685" i="1"/>
  <c r="F685" i="1"/>
  <c r="H683" i="1"/>
  <c r="F683" i="1"/>
  <c r="H682" i="1"/>
  <c r="F682" i="1"/>
  <c r="F648" i="1"/>
  <c r="G664" i="1"/>
  <c r="H664" i="1"/>
  <c r="F664" i="1"/>
  <c r="H660" i="1"/>
  <c r="F660" i="1"/>
  <c r="H656" i="1"/>
  <c r="J656" i="1" s="1"/>
  <c r="F656" i="1"/>
  <c r="H672" i="1"/>
  <c r="G672" i="1"/>
  <c r="F672" i="1"/>
  <c r="F668" i="1"/>
  <c r="F649" i="1"/>
  <c r="F7" i="1" l="1"/>
  <c r="J23" i="1"/>
  <c r="J711" i="1"/>
  <c r="J719" i="1"/>
  <c r="J27" i="1"/>
  <c r="F680" i="1"/>
  <c r="F646" i="1"/>
  <c r="J88" i="1"/>
  <c r="J19" i="1"/>
  <c r="J672" i="1"/>
  <c r="J664" i="1"/>
  <c r="I88" i="1"/>
  <c r="I23" i="1"/>
  <c r="I15" i="1"/>
  <c r="I27" i="1"/>
  <c r="I19" i="1"/>
  <c r="I660" i="1"/>
  <c r="I656" i="1"/>
  <c r="I685" i="1"/>
  <c r="J689" i="1"/>
  <c r="J695" i="1"/>
  <c r="J698" i="1"/>
  <c r="J696" i="1"/>
  <c r="I704" i="1"/>
  <c r="I672" i="1"/>
  <c r="I683" i="1"/>
  <c r="I715" i="1"/>
  <c r="I682" i="1"/>
  <c r="J683" i="1"/>
  <c r="G649" i="1"/>
  <c r="I649" i="1" s="1"/>
  <c r="I654" i="1"/>
  <c r="H649" i="1"/>
  <c r="J654" i="1"/>
  <c r="J685" i="1"/>
  <c r="I695" i="1"/>
  <c r="J668" i="1"/>
  <c r="I668" i="1"/>
  <c r="J670" i="1"/>
  <c r="I670" i="1"/>
  <c r="J660" i="1"/>
  <c r="I664" i="1"/>
  <c r="J682" i="1"/>
  <c r="I689" i="1"/>
  <c r="I698" i="1"/>
  <c r="I696" i="1"/>
  <c r="I711" i="1"/>
  <c r="I719" i="1"/>
  <c r="I705" i="1"/>
  <c r="H693" i="1"/>
  <c r="G702" i="1"/>
  <c r="G693" i="1"/>
  <c r="H702" i="1"/>
  <c r="G680" i="1"/>
  <c r="H651" i="1"/>
  <c r="H648" i="1"/>
  <c r="H680" i="1"/>
  <c r="J702" i="1" l="1"/>
  <c r="I693" i="1"/>
  <c r="J680" i="1"/>
  <c r="I680" i="1"/>
  <c r="J693" i="1"/>
  <c r="G648" i="1"/>
  <c r="J648" i="1" s="1"/>
  <c r="I653" i="1"/>
  <c r="J653" i="1"/>
  <c r="G651" i="1"/>
  <c r="I651" i="1" s="1"/>
  <c r="I702" i="1"/>
  <c r="H646" i="1"/>
  <c r="J649" i="1"/>
  <c r="J651" i="1" l="1"/>
  <c r="J146" i="1"/>
  <c r="I147" i="1"/>
  <c r="I216" i="1"/>
  <c r="I146" i="1"/>
  <c r="J220" i="1"/>
  <c r="I220" i="1"/>
  <c r="J147" i="1"/>
  <c r="J216" i="1"/>
  <c r="I648" i="1"/>
  <c r="G646" i="1"/>
  <c r="I646" i="1" s="1"/>
  <c r="F217" i="1"/>
  <c r="G217" i="1"/>
  <c r="H217" i="1"/>
  <c r="G213" i="1"/>
  <c r="H213" i="1"/>
  <c r="G144" i="1"/>
  <c r="H144" i="1"/>
  <c r="J217" i="1" l="1"/>
  <c r="J144" i="1"/>
  <c r="I217" i="1"/>
  <c r="I142" i="1"/>
  <c r="J213" i="1"/>
  <c r="J142" i="1"/>
  <c r="J646" i="1"/>
  <c r="J81" i="1" l="1"/>
  <c r="I81" i="1"/>
  <c r="J82" i="1"/>
  <c r="I82" i="1"/>
  <c r="F631" i="1"/>
  <c r="F640" i="1"/>
  <c r="F637" i="1" s="1"/>
  <c r="H642" i="1"/>
  <c r="G642" i="1"/>
  <c r="F642" i="1"/>
  <c r="J633" i="1"/>
  <c r="F633" i="1"/>
  <c r="F624" i="1"/>
  <c r="F628" i="1" l="1"/>
  <c r="J621" i="1"/>
  <c r="J630" i="1"/>
  <c r="I630" i="1"/>
  <c r="I639" i="1"/>
  <c r="I242" i="1"/>
  <c r="J639" i="1"/>
  <c r="J624" i="1"/>
  <c r="I621" i="1"/>
  <c r="I633" i="1"/>
  <c r="J642" i="1"/>
  <c r="I642" i="1"/>
  <c r="I624" i="1"/>
  <c r="J79" i="1"/>
  <c r="I637" i="1"/>
  <c r="G619" i="1"/>
  <c r="H619" i="1"/>
  <c r="G611" i="1"/>
  <c r="H611" i="1"/>
  <c r="F611" i="1"/>
  <c r="F592" i="1" l="1"/>
  <c r="I608" i="1"/>
  <c r="F606" i="1"/>
  <c r="I611" i="1"/>
  <c r="I594" i="1"/>
  <c r="J611" i="1"/>
  <c r="J628" i="1"/>
  <c r="I599" i="1"/>
  <c r="I619" i="1"/>
  <c r="H597" i="1"/>
  <c r="I628" i="1"/>
  <c r="J637" i="1"/>
  <c r="J619" i="1"/>
  <c r="F597" i="1"/>
  <c r="G597" i="1"/>
  <c r="I592" i="1" l="1"/>
  <c r="N633" i="1"/>
  <c r="I606" i="1"/>
  <c r="J606" i="1"/>
  <c r="I597" i="1"/>
  <c r="G543" i="1" l="1"/>
  <c r="H543" i="1"/>
  <c r="G539" i="1"/>
  <c r="G535" i="1"/>
  <c r="G531" i="1"/>
  <c r="F543" i="1"/>
  <c r="F539" i="1"/>
  <c r="F535" i="1"/>
  <c r="F531" i="1"/>
  <c r="G527" i="1"/>
  <c r="F527" i="1"/>
  <c r="I543" i="1" l="1"/>
  <c r="J543" i="1"/>
  <c r="H539" i="1"/>
  <c r="J539" i="1" s="1"/>
  <c r="I520" i="1"/>
  <c r="I531" i="1"/>
  <c r="I535" i="1"/>
  <c r="I527" i="1"/>
  <c r="I539" i="1"/>
  <c r="I522" i="1"/>
  <c r="G517" i="1"/>
  <c r="I519" i="1"/>
  <c r="G574" i="1"/>
  <c r="H574" i="1"/>
  <c r="G565" i="1"/>
  <c r="H565" i="1"/>
  <c r="I577" i="1"/>
  <c r="I576" i="1"/>
  <c r="I568" i="1"/>
  <c r="I567" i="1"/>
  <c r="G556" i="1"/>
  <c r="H556" i="1"/>
  <c r="G561" i="1"/>
  <c r="H561" i="1"/>
  <c r="J561" i="1" s="1"/>
  <c r="G570" i="1"/>
  <c r="H570" i="1"/>
  <c r="G579" i="1"/>
  <c r="H579" i="1"/>
  <c r="J579" i="1" s="1"/>
  <c r="F561" i="1"/>
  <c r="F570" i="1"/>
  <c r="F579" i="1"/>
  <c r="G583" i="1"/>
  <c r="H583" i="1"/>
  <c r="F583" i="1"/>
  <c r="J574" i="1" l="1"/>
  <c r="J565" i="1"/>
  <c r="J570" i="1"/>
  <c r="J556" i="1"/>
  <c r="J583" i="1"/>
  <c r="H535" i="1"/>
  <c r="J535" i="1" s="1"/>
  <c r="I558" i="1"/>
  <c r="I553" i="1"/>
  <c r="I559" i="1"/>
  <c r="I554" i="1"/>
  <c r="I570" i="1"/>
  <c r="I583" i="1"/>
  <c r="I579" i="1"/>
  <c r="I561" i="1"/>
  <c r="F556" i="1"/>
  <c r="I556" i="1" s="1"/>
  <c r="I517" i="1"/>
  <c r="F574" i="1"/>
  <c r="I574" i="1" s="1"/>
  <c r="F565" i="1"/>
  <c r="I565" i="1" s="1"/>
  <c r="G551" i="1"/>
  <c r="J551" i="1" s="1"/>
  <c r="I551" i="1" l="1"/>
  <c r="J520" i="1" l="1"/>
  <c r="J525" i="1"/>
  <c r="H531" i="1"/>
  <c r="J524" i="1" l="1"/>
  <c r="J531" i="1"/>
  <c r="H527" i="1"/>
  <c r="J527" i="1" s="1"/>
  <c r="G507" i="1"/>
  <c r="H507" i="1"/>
  <c r="F507" i="1"/>
  <c r="G443" i="1"/>
  <c r="H443" i="1"/>
  <c r="F443" i="1"/>
  <c r="G430" i="1"/>
  <c r="H430" i="1"/>
  <c r="G426" i="1"/>
  <c r="H426" i="1"/>
  <c r="G422" i="1"/>
  <c r="H422" i="1"/>
  <c r="G418" i="1"/>
  <c r="H418" i="1"/>
  <c r="G414" i="1"/>
  <c r="H414" i="1"/>
  <c r="H410" i="1"/>
  <c r="J410" i="1" s="1"/>
  <c r="F434" i="1"/>
  <c r="I434" i="1" s="1"/>
  <c r="F430" i="1"/>
  <c r="F426" i="1"/>
  <c r="F422" i="1"/>
  <c r="F414" i="1"/>
  <c r="F410" i="1"/>
  <c r="F438" i="1"/>
  <c r="G438" i="1"/>
  <c r="F455" i="1"/>
  <c r="G455" i="1"/>
  <c r="F459" i="1"/>
  <c r="G459" i="1"/>
  <c r="F463" i="1"/>
  <c r="G463" i="1"/>
  <c r="F499" i="1"/>
  <c r="J422" i="1" l="1"/>
  <c r="J507" i="1"/>
  <c r="H387" i="1"/>
  <c r="J426" i="1"/>
  <c r="J430" i="1"/>
  <c r="J414" i="1"/>
  <c r="H522" i="1"/>
  <c r="J522" i="1" s="1"/>
  <c r="J519" i="1"/>
  <c r="J418" i="1"/>
  <c r="J395" i="1"/>
  <c r="J443" i="1"/>
  <c r="G387" i="1"/>
  <c r="I463" i="1"/>
  <c r="I455" i="1"/>
  <c r="I426" i="1"/>
  <c r="I430" i="1"/>
  <c r="I418" i="1"/>
  <c r="I459" i="1"/>
  <c r="I438" i="1"/>
  <c r="I400" i="1"/>
  <c r="I410" i="1"/>
  <c r="I414" i="1"/>
  <c r="I422" i="1"/>
  <c r="I443" i="1"/>
  <c r="I507" i="1"/>
  <c r="I496" i="1"/>
  <c r="I505" i="1"/>
  <c r="I399" i="1"/>
  <c r="I497" i="1"/>
  <c r="I506" i="1"/>
  <c r="G494" i="1"/>
  <c r="H503" i="1"/>
  <c r="F503" i="1"/>
  <c r="G503" i="1"/>
  <c r="G397" i="1"/>
  <c r="F397" i="1"/>
  <c r="H397" i="1"/>
  <c r="F494" i="1"/>
  <c r="J503" i="1" l="1"/>
  <c r="J394" i="1"/>
  <c r="J389" i="1"/>
  <c r="H517" i="1"/>
  <c r="J517" i="1" s="1"/>
  <c r="J390" i="1"/>
  <c r="J397" i="1"/>
  <c r="I395" i="1"/>
  <c r="I394" i="1"/>
  <c r="H392" i="1"/>
  <c r="I503" i="1"/>
  <c r="I397" i="1"/>
  <c r="G392" i="1"/>
  <c r="H494" i="1"/>
  <c r="I494" i="1"/>
  <c r="G499" i="1"/>
  <c r="I499" i="1" s="1"/>
  <c r="H499" i="1"/>
  <c r="H463" i="1"/>
  <c r="J463" i="1" s="1"/>
  <c r="H459" i="1"/>
  <c r="J459" i="1" s="1"/>
  <c r="H455" i="1"/>
  <c r="J455" i="1" s="1"/>
  <c r="H438" i="1"/>
  <c r="J438" i="1" s="1"/>
  <c r="J499" i="1" l="1"/>
  <c r="J392" i="1"/>
  <c r="J494" i="1"/>
  <c r="I389" i="1"/>
  <c r="I390" i="1"/>
  <c r="F392" i="1"/>
  <c r="J387" i="1" l="1"/>
  <c r="I392" i="1"/>
  <c r="I387" i="1"/>
  <c r="H223" i="1"/>
  <c r="H7" i="1" s="1"/>
  <c r="F224" i="1"/>
  <c r="F8" i="1" s="1"/>
  <c r="G224" i="1"/>
  <c r="G8" i="1" s="1"/>
  <c r="F221" i="1" l="1"/>
  <c r="F5" i="1" s="1"/>
  <c r="I224" i="1"/>
  <c r="G353" i="1"/>
  <c r="F353" i="1"/>
  <c r="H353" i="1"/>
  <c r="G223" i="1"/>
  <c r="G7" i="1" s="1"/>
  <c r="I239" i="1"/>
  <c r="F226" i="1"/>
  <c r="I226" i="1" s="1"/>
  <c r="H224" i="1"/>
  <c r="H8" i="1" s="1"/>
  <c r="I353" i="1" l="1"/>
  <c r="N343" i="1"/>
  <c r="J353" i="1"/>
  <c r="J224" i="1"/>
  <c r="I223" i="1"/>
  <c r="J239" i="1"/>
  <c r="J223" i="1"/>
  <c r="G221" i="1"/>
  <c r="I221" i="1" s="1"/>
  <c r="G340" i="1"/>
  <c r="H340" i="1"/>
  <c r="H221" i="1"/>
  <c r="J221" i="1" l="1"/>
  <c r="I112" i="1" l="1"/>
  <c r="J111" i="1"/>
  <c r="J112" i="1"/>
  <c r="I111" i="1"/>
  <c r="H109" i="1"/>
  <c r="G109" i="1"/>
  <c r="F213" i="1"/>
  <c r="I213" i="1" s="1"/>
  <c r="F144" i="1"/>
  <c r="I144" i="1" s="1"/>
  <c r="I79" i="1"/>
  <c r="J109" i="1" l="1"/>
  <c r="G139" i="1"/>
  <c r="I141" i="1"/>
  <c r="J103" i="1"/>
  <c r="J102" i="1"/>
  <c r="I102" i="1"/>
  <c r="I109" i="1"/>
  <c r="I103" i="1"/>
  <c r="H139" i="1"/>
  <c r="J141" i="1"/>
  <c r="H100" i="1"/>
  <c r="H5" i="1" s="1"/>
  <c r="G100" i="1"/>
  <c r="G5" i="1" s="1"/>
  <c r="J139" i="1" l="1"/>
  <c r="I100" i="1"/>
  <c r="J100" i="1"/>
  <c r="I7" i="1"/>
  <c r="J8" i="1"/>
  <c r="J7" i="1"/>
  <c r="I139" i="1"/>
  <c r="J5" i="1" l="1"/>
  <c r="I13" i="1"/>
  <c r="F47" i="1"/>
  <c r="I47" i="1" s="1"/>
  <c r="I10" i="1" l="1"/>
  <c r="I5" i="1" l="1"/>
  <c r="I8" i="1"/>
</calcChain>
</file>

<file path=xl/sharedStrings.xml><?xml version="1.0" encoding="utf-8"?>
<sst xmlns="http://schemas.openxmlformats.org/spreadsheetml/2006/main" count="1309" uniqueCount="425">
  <si>
    <t xml:space="preserve"> N
п/п</t>
  </si>
  <si>
    <t xml:space="preserve"> Наименование государственной программы Российской Федерации</t>
  </si>
  <si>
    <t xml:space="preserve"> Наименование мероприятий 
по Республике Дагестан </t>
  </si>
  <si>
    <t xml:space="preserve">Источники финансирования </t>
  </si>
  <si>
    <t xml:space="preserve">Утвержденный объем финансирования по состоянию на отчетную дату  </t>
  </si>
  <si>
    <t xml:space="preserve">Профинансировано с начала года </t>
  </si>
  <si>
    <t>Освоено с начала года</t>
  </si>
  <si>
    <t xml:space="preserve">Уровень финансирования                                                       %                                     </t>
  </si>
  <si>
    <t>Уровень освоения                                                                                                                                                  %</t>
  </si>
  <si>
    <t>Ответственные за  реализацию мероприятий      программы по Республике Дагестан</t>
  </si>
  <si>
    <t>Примечание</t>
  </si>
  <si>
    <t>Всего</t>
  </si>
  <si>
    <t>в том числе:</t>
  </si>
  <si>
    <t>федеральный бюджет</t>
  </si>
  <si>
    <t>республиканский бюджет</t>
  </si>
  <si>
    <t>В том числе:</t>
  </si>
  <si>
    <t xml:space="preserve"> Наименование  подпрограмм и основных мероприятий </t>
  </si>
  <si>
    <t>1.1.</t>
  </si>
  <si>
    <t>в том числе</t>
  </si>
  <si>
    <t>Государственная программа Российской Федерации "Развитие образования"</t>
  </si>
  <si>
    <t>2.1.</t>
  </si>
  <si>
    <t>2.2.</t>
  </si>
  <si>
    <t>1.</t>
  </si>
  <si>
    <t>Государственная программа Российской Федерации "Содействие занятости населения"</t>
  </si>
  <si>
    <t>Всего:</t>
  </si>
  <si>
    <t xml:space="preserve"> федеральный бюджет</t>
  </si>
  <si>
    <t xml:space="preserve">республиканский бюджет </t>
  </si>
  <si>
    <t>4.</t>
  </si>
  <si>
    <t>2.</t>
  </si>
  <si>
    <t>Минтруд РД</t>
  </si>
  <si>
    <t>4.1.</t>
  </si>
  <si>
    <t>4.2.</t>
  </si>
  <si>
    <t>Государственная программа Российской Федерации "Социальная поддержка граждан"</t>
  </si>
  <si>
    <t>Минобрнауки РД</t>
  </si>
  <si>
    <t>5.</t>
  </si>
  <si>
    <t>5.1.</t>
  </si>
  <si>
    <t>3.</t>
  </si>
  <si>
    <t>3.1.</t>
  </si>
  <si>
    <t>3.2.</t>
  </si>
  <si>
    <t>Государственная программа Российской Федерации "Развитие Северо-Кавказского федерального округа"</t>
  </si>
  <si>
    <t xml:space="preserve">     </t>
  </si>
  <si>
    <t>Подпрограмма "Социально-экономическое развитие Республики Дагестан на 2016 - 2025 годы"</t>
  </si>
  <si>
    <t>Развитие паллиативной помощи</t>
  </si>
  <si>
    <t>Государственная программа Российской Федерации "Развитие здравоохранения"</t>
  </si>
  <si>
    <t>6.</t>
  </si>
  <si>
    <t>5.1.1.</t>
  </si>
  <si>
    <t>5.1.2.</t>
  </si>
  <si>
    <t>6.1.</t>
  </si>
  <si>
    <t>6.2.</t>
  </si>
  <si>
    <t>6.3.</t>
  </si>
  <si>
    <t>6.4.</t>
  </si>
  <si>
    <t>6.5.</t>
  </si>
  <si>
    <t>6.6.</t>
  </si>
  <si>
    <t>6.7.</t>
  </si>
  <si>
    <t>Государственная программа РФ "Обеспечение доступным и комфортным жильем и коммунальными услугами граждан РФ"</t>
  </si>
  <si>
    <t>Минстрой РД</t>
  </si>
  <si>
    <t>7.</t>
  </si>
  <si>
    <t>7.1.</t>
  </si>
  <si>
    <t>8.</t>
  </si>
  <si>
    <t>Государственная программа "Развитие сельского хозяйства и регулирование рынков сельскохозяйственной продукции, сырья и продовольствия"</t>
  </si>
  <si>
    <t>Подпрограмма "Развитие отраслей агропромышленного комплекса"</t>
  </si>
  <si>
    <t>всего</t>
  </si>
  <si>
    <t xml:space="preserve">федеральный бюджет </t>
  </si>
  <si>
    <t>республиканский бюджет РД</t>
  </si>
  <si>
    <t>8.1.</t>
  </si>
  <si>
    <t>8.1.1.</t>
  </si>
  <si>
    <t xml:space="preserve">всего </t>
  </si>
  <si>
    <t>Стимулирование использования высокоурожайных сортов и 
гибридов сельскохозяйственных культур (элитное семеноводство)</t>
  </si>
  <si>
    <t>Субсидирование части затрат на закладку и уход за многолетними плодовыми и ягодными насаждениями</t>
  </si>
  <si>
    <t>Субсидирование части затрат на закладку и уход за виноградниками</t>
  </si>
  <si>
    <t>Развитие овцеводства и козоводства</t>
  </si>
  <si>
    <t xml:space="preserve">Развитие оленеводства и табунного коневодства </t>
  </si>
  <si>
    <t xml:space="preserve">Стимулирование использования высокопродуктивных животных (племенное животноводство)
</t>
  </si>
  <si>
    <t>Поддержка начинающих фермеров</t>
  </si>
  <si>
    <t>Развитие семейных животноводческих ферм</t>
  </si>
  <si>
    <t>Снижение рисков в подотрасли растениеводства</t>
  </si>
  <si>
    <t>Подпрограмма государственной программы  РФ "Развитие физической культуры и массового спорта"</t>
  </si>
  <si>
    <t>Оснашение объектов спортивной инфраструктуры спортивно-технологическим оборудованием</t>
  </si>
  <si>
    <t>Поддержка спортивных организаций, осуществляющих подготовку резерва для сборных команд Российской Федерации</t>
  </si>
  <si>
    <t>Проведение мероприятий в целях популяризации предпринимательства. Вовлечение молодежи в предпринимательскую деятельность</t>
  </si>
  <si>
    <t>Развитие Центра координации поддержки экспортно-ориентированных субъектов малого и среднего предпринимательства</t>
  </si>
  <si>
    <t>Развитие центров "Мой бизнес". Оказание услуг и мер поддержки субъектам малого и среднего предпринимательства</t>
  </si>
  <si>
    <t>Поддержка субъектов малого и среднего предпринимательства в моногородах</t>
  </si>
  <si>
    <t xml:space="preserve">Развитие Фонда содействия кредитованию субъектов малого и среднего предпринимательства Республики </t>
  </si>
  <si>
    <t>Государственная программа РФ "Развитие промышленности и повышение её конкурентоспособности"</t>
  </si>
  <si>
    <t>Государственная программа РФ "Развитие оборонно-промышленного комплекса"</t>
  </si>
  <si>
    <t>АО «Завод «Дагдизель»</t>
  </si>
  <si>
    <t>ГП РФ «Развитие авиационной промышленности»</t>
  </si>
  <si>
    <t xml:space="preserve">Государственная программа Российской Федерации "Доступная среда" </t>
  </si>
  <si>
    <t>Подпрограмма "Повышение эффективности государственной поддержки социально ориентированных некоммерческих организаций"государственной программы РФ "Социальная поддержка граждан"</t>
  </si>
  <si>
    <t xml:space="preserve">
</t>
  </si>
  <si>
    <t xml:space="preserve"> «Обеспечение использования, охраны, защиты и воспроизводства лесов»</t>
  </si>
  <si>
    <t xml:space="preserve">«Обеспечение реализации государственной программы
Республики Дагестан «Развитие лесного хозяйства Республики Дагестан" </t>
  </si>
  <si>
    <t xml:space="preserve"> I -Подпрограмма «Обеспечение использования, охраны, защиты и воспроизводства лесов»</t>
  </si>
  <si>
    <t xml:space="preserve">II-Подпрограмма «Обеспечение реализации государственной программы
Республики Дагестан «Развитие лесного хозяйства Республики Дагестан" 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</si>
  <si>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объектах"</t>
  </si>
  <si>
    <t xml:space="preserve">Государственная программа Российской Федерации "Развитие лесного хозяйства" </t>
  </si>
  <si>
    <t>Социальные выплаты безработным гражданам в соответствии с Законом РФ от 19.04.1991 г. № 1032-1 "О занятости населения в РФ"</t>
  </si>
  <si>
    <t>Осуществление выплаты единовременного пособия беременной жене военнослужащего, проходящего военную службу по призыву, и ежемесячного пособия на ребенка военнослужащего, проходящего военную службу по призыву</t>
  </si>
  <si>
    <t>Государственная программа РФ "Развитие физической культуры и спорта"</t>
  </si>
  <si>
    <t>Минспорт РД</t>
  </si>
  <si>
    <t>Минтруд РД, Минобрнауки РД</t>
  </si>
  <si>
    <t>Минэкономразвития РД, Минприроды РД, Агентство по инвестициям и предпринимательству</t>
  </si>
  <si>
    <t>Минздрав РД</t>
  </si>
  <si>
    <t>Подпрограмма «Содействие в реализации инвестиционных проектов и поддержка производителей высокотехнологической продукции в гражданских отраслях промышленности» </t>
  </si>
  <si>
    <t>Государственная программа "Развитие транспортной системы"</t>
  </si>
  <si>
    <t>Минстрой РД, администрация 
ГО "город Дербент"</t>
  </si>
  <si>
    <t>Минсельхозпрод РД</t>
  </si>
  <si>
    <t>"Формирование общероссийской гражданской идентичности и развитие национальных отношений в Республике Дагестан"</t>
  </si>
  <si>
    <t>"Государственная поддержка казачьих обществ в Республике Дагестан"</t>
  </si>
  <si>
    <t>Подпрограмма 
Российское казачество</t>
  </si>
  <si>
    <t>4.4.</t>
  </si>
  <si>
    <t>8.5.</t>
  </si>
  <si>
    <t>8.5.1.</t>
  </si>
  <si>
    <t>9.</t>
  </si>
  <si>
    <t>9.1.</t>
  </si>
  <si>
    <t>9.1.1.</t>
  </si>
  <si>
    <t>9.1.2.</t>
  </si>
  <si>
    <t>9.1.4.</t>
  </si>
  <si>
    <t>9.1.5.</t>
  </si>
  <si>
    <t>9.1.6.</t>
  </si>
  <si>
    <t>10.</t>
  </si>
  <si>
    <t>10.1.</t>
  </si>
  <si>
    <t>10.1.1.</t>
  </si>
  <si>
    <t>10.2.</t>
  </si>
  <si>
    <t>10.2.1.</t>
  </si>
  <si>
    <t>10.3.</t>
  </si>
  <si>
    <t>10.3.1.</t>
  </si>
  <si>
    <t>11.</t>
  </si>
  <si>
    <t>11.1.</t>
  </si>
  <si>
    <t>12.</t>
  </si>
  <si>
    <t>12.1.</t>
  </si>
  <si>
    <t>13.</t>
  </si>
  <si>
    <t>13.1.</t>
  </si>
  <si>
    <t>14.1.</t>
  </si>
  <si>
    <t>15.1.</t>
  </si>
  <si>
    <t>15.</t>
  </si>
  <si>
    <t>16.1.</t>
  </si>
  <si>
    <t>17.1.</t>
  </si>
  <si>
    <t>18.1.</t>
  </si>
  <si>
    <t>19.1.</t>
  </si>
  <si>
    <t>19.2.</t>
  </si>
  <si>
    <t>20.1.</t>
  </si>
  <si>
    <t>21.1.</t>
  </si>
  <si>
    <t>21.4.</t>
  </si>
  <si>
    <t>22.</t>
  </si>
  <si>
    <t>Комитет по лесному хозяйству РД</t>
  </si>
  <si>
    <t>Миннац РД</t>
  </si>
  <si>
    <t>МЧС РД</t>
  </si>
  <si>
    <t>Минкультуры РД</t>
  </si>
  <si>
    <t>Иные межбюджетные трансферты на финансовое обеспечение дорожной деятельности в рамках национального проекта "Безопасные и качественные автомобильные дороги"</t>
  </si>
  <si>
    <t xml:space="preserve">  "Развитие институтов гражданского общества в Республике Дагестан"</t>
  </si>
  <si>
    <t>Подпрограмма 
 "Социально-культурная адаптация и интеграция мигрантов в Российской Федерации"</t>
  </si>
  <si>
    <t xml:space="preserve">тыс. рублей. </t>
  </si>
  <si>
    <t>Иной межбюджетный трансферт, имеющий целевое назначение, из федерального бюджета бюджету Республики Дагестан на создание виртуального концертного зала</t>
  </si>
  <si>
    <t>Минэкономразвития РД</t>
  </si>
  <si>
    <t>3.1.1</t>
  </si>
  <si>
    <t>4.1.1</t>
  </si>
  <si>
    <t>4.1.2</t>
  </si>
  <si>
    <t>4.1.3</t>
  </si>
  <si>
    <t>4.1.4</t>
  </si>
  <si>
    <t>4.1.5</t>
  </si>
  <si>
    <t>4.1.6</t>
  </si>
  <si>
    <t>8.5.2.</t>
  </si>
  <si>
    <t xml:space="preserve"> "Социальная и культурная адаптация и интеграция иностранных граждан в Республике Дагестан"</t>
  </si>
  <si>
    <t xml:space="preserve">Подпрограмма "Активная политика занятости населения и социальная поддержка безработных граждан" Госпрограммы РФ "Содействие занятости населения"
</t>
  </si>
  <si>
    <t xml:space="preserve">Госпрограмма РФ "Экономическое развитие и инновационная экономика" </t>
  </si>
  <si>
    <t xml:space="preserve">Подпрограмма "Общероссийская гражданская идентичность и этнокультурное развитие народов России"
 </t>
  </si>
  <si>
    <t>Подпрограмма Государственно-общественное партнерство в сфере государственной национальной политики Российской Федерации"</t>
  </si>
  <si>
    <t>Мероприятия, предусматривающие осуществление крупных особо важных для социально-экономического развития Российской Федерации проектов</t>
  </si>
  <si>
    <t>Создание и (или) развитие государственных микрофинансовых организаций (создание и (или) развитие микрофинансовой компании "Даглизингфонд")</t>
  </si>
  <si>
    <t>Подпрограмма  "Развитие малого и среднего предпринимательства в Республике Дагестан" на 2018 - 2020 годы</t>
  </si>
  <si>
    <t>Подпрограмма государственной программы  РФ "Развитие спорта высших достижений"</t>
  </si>
  <si>
    <t>Подпрограмма государственной программы  РФ "Развитие футбола в Республике Дагестан"</t>
  </si>
  <si>
    <t>Закупка комлектов искуственный покрытий для футбольных полей для спортивных школ</t>
  </si>
  <si>
    <t>Подпрограмма государственной программы  РФ "Обеспечение управления физической культурой и спортом"</t>
  </si>
  <si>
    <t>Иные межбюджетные трансферты в целях внедрения интелектуальных  транспортных систем, предусматривающих автоматизацию  процессов управления дорожным движением в рамках национального проекта  "Безопасные и качественные автомобильные дороги"</t>
  </si>
  <si>
    <t>Государственная программа "Комплексное развитие сельских территорий"</t>
  </si>
  <si>
    <t>Государственная программа "Развитие федеративных отношений и создание условий для эффективного и ответственного управления региональными и муниципальными финансами</t>
  </si>
  <si>
    <t>Подпрограмма 1 Совершенствование системы распределения и перераспределения финансовых ресурсов между уровнями бюджетной системы РФ</t>
  </si>
  <si>
    <t>Подпрограмма 2
Выравнивание финансовых возможностей субъектов Российской Федерации и местных бюджетов</t>
  </si>
  <si>
    <t>Создание производства экстракционной фосфорной кислоты</t>
  </si>
  <si>
    <t xml:space="preserve">Подпрограмма "Реконструкция и техническое переворужение производства подводного оборудования" </t>
  </si>
  <si>
    <t>ОАО «Концерн КЭМЗ»,                               ОАО «Авиаагрегат»,                                                                             АО «Буйнакский агрегатный завод»ОАО  "ЮСЭМЗ", (косвенное)</t>
  </si>
  <si>
    <t>Подпрограмма 4 «Обеспечение условий реализации
государственной программы Российской Федерации"</t>
  </si>
  <si>
    <t xml:space="preserve">Субсидии на поддержку отрасли культуры </t>
  </si>
  <si>
    <t>Субсидии на поддержку творческой деятельности муниципальных театров в населенных пунктах с численностью населения до 300 тыс. человек</t>
  </si>
  <si>
    <t>Субсидии на поддержку творческой деятельности и техническое оснащение детских и кукольных театров</t>
  </si>
  <si>
    <t xml:space="preserve">Субсидии на обеспечение развития и укрепления материально - технической базы домов культуры в населенных пунктах с числом жителей до 50 тыс. человек </t>
  </si>
  <si>
    <t>Субсидии на поддержку отрасли культуры федеральный проект "Культурная среда"</t>
  </si>
  <si>
    <t>Государственная программа Российской Федерации «Развитие культуры»</t>
  </si>
  <si>
    <t xml:space="preserve">Организация профессионального обучения и дополнительного профессионального образования лиц в возрасте  50 ти лет и старше, а также граждан предпенсионного возраста
</t>
  </si>
  <si>
    <t xml:space="preserve">
</t>
  </si>
  <si>
    <t>Подпрограмма "Активная политика занятости населения и социальная поддержка безработных граждан" Госпрограммы РФ "Содействие занятости населения"</t>
  </si>
  <si>
    <t xml:space="preserve">Подпрограмма  "Обеспече-ние государственной поддержки семей, имеющих детей" 
</t>
  </si>
  <si>
    <t xml:space="preserve"> </t>
  </si>
  <si>
    <t xml:space="preserve">Ежемесячная выплата в связи с рождением  (усыновлением) первого ребенка </t>
  </si>
  <si>
    <t xml:space="preserve">Осуществление выплаты государственных пособий лицам, не подлежащим обязательному социальному страхованию на случай временной нетрудоспособ-ности и в связи с материнством, и лицам, уволенным в связи с ликвидацией организаций </t>
  </si>
  <si>
    <t xml:space="preserve">Обеспечение деятельности, связанной с перевозкой  несовершеннолетних, самовольно ушедших из семей, детских домов, школ-интернатов, специальных учебно-воспитательных и иных  детских учреждений
</t>
  </si>
  <si>
    <t>Ежемесячная выплата на детей в возрасте  от 3 до 7 лет включительно</t>
  </si>
  <si>
    <t>Подпрограмма  "Обеспечение жилыми помещениями детей -сирот, оставшихся без попечения родителей "</t>
  </si>
  <si>
    <t xml:space="preserve">Обеспечение жилыми помещениями детей - сирот </t>
  </si>
  <si>
    <t>Подпрограмма  "Обеспечение мер социальной поддержки отдельных категорий граждан"</t>
  </si>
  <si>
    <t>Ежемесячная денежная выплата по оплате жилого помещения и коммунальных услуг федеральным категориям граждан</t>
  </si>
  <si>
    <t>Единовременные пособия и ежемесячные денежные компенсации гражданам при возникновении поствакциональных осложнений</t>
  </si>
  <si>
    <t>Ежегодная денежная выплата лицам, награжденным нагрудным знаком "Почетный донор России"</t>
  </si>
  <si>
    <t>Компенсация отдельным категориям граждан  оплаты взноса на капитальный ремонт</t>
  </si>
  <si>
    <t xml:space="preserve">Подпрограмма "Модернизация и развитие социального обслуживания населения </t>
  </si>
  <si>
    <t>Выплаты инвалидам компенсаций страховых премий по договорам обязательного страхования</t>
  </si>
  <si>
    <t>Поддержка учреждений спортивной направленности по адаптивной физической культуре и спорту</t>
  </si>
  <si>
    <t>Субсидия на оказание несвязанной поддержки сельхозтоваропроизводителям в области растениеводства</t>
  </si>
  <si>
    <t>Субсидия  1 кг реализованного и (или)отгруженного на собственную переработку коровьего молока и козьего молока</t>
  </si>
  <si>
    <t>Стимулирование сохранения (увеличения) поголовья  скота мясных пород</t>
  </si>
  <si>
    <t>Развитие производства тонкорукой и полутонкорукой шерсти</t>
  </si>
  <si>
    <t>Основное мероприятие "Стимулирование развития приоритетных отраслей агропромышленного комплекса и развития малых форм хозяйствования"</t>
  </si>
  <si>
    <t xml:space="preserve">Развитие материально - технической базы сельскохозяйственных потребительных кооперативов </t>
  </si>
  <si>
    <t xml:space="preserve">Государственная поддержка кредитования малых форм хозяйствования </t>
  </si>
  <si>
    <t>Субсидии на 1 кг винограда собственного производства и (или) виноматериала, произведенного из винограда собственного производства</t>
  </si>
  <si>
    <t>Региональный проект</t>
  </si>
  <si>
    <t>Создание системы поддержки фермеров и развитие сельской кооперации</t>
  </si>
  <si>
    <t>Подпрограмма  "Стимулирование инвестиционной деятельности"</t>
  </si>
  <si>
    <t>Снижение затрат с/х товаропрозводителей  на обслуживание кредитов (займов)</t>
  </si>
  <si>
    <t>Подпрограмма "Развитие мелиорации с/х земель"</t>
  </si>
  <si>
    <t>Фитомелиоративные мероприятия на черных землях и Кизлярских пастбищах</t>
  </si>
  <si>
    <t>Федеральный проект</t>
  </si>
  <si>
    <t xml:space="preserve">Экспорт продукции агропромышленного комплекса </t>
  </si>
  <si>
    <t>Создание условий для обеспечения доступным и комфортным жильем сельского населения</t>
  </si>
  <si>
    <t xml:space="preserve">Современный облик сельских территорий </t>
  </si>
  <si>
    <t>Федеральный проект "Развитие системы оказания первичной  медико -санитарной помощи"</t>
  </si>
  <si>
    <t>Использование передвижных мобильных медицинских комплексов для оказания медицинской помощи жителям  населенных пунктов с численностью  населения до 100 человек</t>
  </si>
  <si>
    <t xml:space="preserve">Обеспечение своевременности оказания экстренной медицинской помощи с использованием санитарной авиации </t>
  </si>
  <si>
    <t>Переоснащение ГБУ РД "Республиканский онкологический диспансер", оказывающего помощь больным онкологическими заболеваниями</t>
  </si>
  <si>
    <t>Федеральный проект "Борьба с онкологическими заболеваниями"</t>
  </si>
  <si>
    <t>Переоснащение сети первичных сосудистых отделений, включая оборудование для ранней медицинской реабилитации</t>
  </si>
  <si>
    <t>Федеральный проект "Борьба с сердечно - сосудистыми заболеваниями"</t>
  </si>
  <si>
    <t>Федеральный проект "Развитие детского здравоохранения , включая создание современной инфраструктуры оказания медицинской помощи детям"</t>
  </si>
  <si>
    <t>Развитие материально - технической базы детских поликлиник и детских поликлинических отделений медицинских организаций РД</t>
  </si>
  <si>
    <t>Федеральный проект "Создание единого цифрового контура в здравоохранении на основе ЕГИСЗ"</t>
  </si>
  <si>
    <t>Финансовое обеспечение создания единого цифрового контура в здравоохранении на основе ЕГИСЗ</t>
  </si>
  <si>
    <t>Федеральный проект "Старшее поколение"</t>
  </si>
  <si>
    <t>Проведение вакцинации против пневмококковой инфекции граждан  старше трудоспособного возраста из группы риска</t>
  </si>
  <si>
    <t>Финансовое обеспечение расходов на организационные мероприятия, связанные с обеспечением лиц  лекарственными препаратами, предназначенных для лечения больных злокачественными образованиями</t>
  </si>
  <si>
    <t>Финансовое обеспечение на оказание высокотехнологической помощи</t>
  </si>
  <si>
    <t>Реализация отдельных полномочий в области лекарственного обеспечения  бюджетам субъектов РФ</t>
  </si>
  <si>
    <t xml:space="preserve">  </t>
  </si>
  <si>
    <t xml:space="preserve">Иные межбюджетные трансферты </t>
  </si>
  <si>
    <t xml:space="preserve">Минздрав РД
</t>
  </si>
  <si>
    <t>Государственная программа РФ "Информационное общество"</t>
  </si>
  <si>
    <t>Подпрограмма 1 "Информационно - теллекоммуникационная инфраструктура информационного общества и услуги, оказываемые на ее основе"</t>
  </si>
  <si>
    <t>ФЦП "Поддержание, развитие и использование системы ГЛОНАСС на 2012 - 2020 годы"</t>
  </si>
  <si>
    <t>Подпрограмма 2 "Информационное государство"</t>
  </si>
  <si>
    <t xml:space="preserve">Развитие рынка труда в сельской местности </t>
  </si>
  <si>
    <t xml:space="preserve">Развитие транспортной инфраструктуры </t>
  </si>
  <si>
    <t>Благоустройство сельских территорий</t>
  </si>
  <si>
    <t>Развитие инженерной инфраструктуры на сельских территориях</t>
  </si>
  <si>
    <t>Обеспечение создания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</si>
  <si>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Создание новых мест в общеобразовательных организациях, расположенных в сельской местности и поселках городского типа</t>
  </si>
  <si>
    <t>Обновление материально - технической базы для формирования у обучающихся современных технологических и гуманитарных навыков</t>
  </si>
  <si>
    <t>Внедрение целевой модели цифровой образовательной среды в общеобразовательных организациях "Цифровая образовательная среда"</t>
  </si>
  <si>
    <t>Субсидии на благоустройство зданий государственных и муниципальных общеобразовательных организаций в целях соблюдения требований к воздушно - тепловому режиму , водоснабжению и классификации</t>
  </si>
  <si>
    <t xml:space="preserve">Субсидия на создание центров цифрового образования  "Цифровая образовательная среда" </t>
  </si>
  <si>
    <t>Субсидия на создание мобильных технопарков "Кванториум" "Успех каждого ребенка"</t>
  </si>
  <si>
    <t xml:space="preserve">Субсидии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 "Успех каждого ребенка" </t>
  </si>
  <si>
    <t>Разработка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 "Молодые профессионалы"</t>
  </si>
  <si>
    <t xml:space="preserve">Обеспечение создания в Республике Дагестан новых мест в общеобразовательных организациях в соответствии с прогнозируемой потребностью и современными требованиями к условиям обучения
</t>
  </si>
  <si>
    <t xml:space="preserve">Создание новых мест в общеобразовательных организациях в целях ликвидации третьей смены обучения и формирование условий для получения качественного общего образования
</t>
  </si>
  <si>
    <t>ФЦП "Развитие водохозяйственного комплекса в РФ в 2012 - 2020 годах"</t>
  </si>
  <si>
    <t>Капитальный ремонт защитных водооградительных валов  по левому берегу р.Терек ПК 200 - ПК300, Кизлярский район РД</t>
  </si>
  <si>
    <t>Капитальный ремонт защитных водооградительных валов  по левому берегу р.Терек ПК 355 - ПК389+40, Бабаюртовский район РД</t>
  </si>
  <si>
    <t>1.2.</t>
  </si>
  <si>
    <t>1.3</t>
  </si>
  <si>
    <t>1.4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</si>
  <si>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</si>
  <si>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</si>
  <si>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</si>
  <si>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</si>
  <si>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</si>
  <si>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</si>
  <si>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</si>
  <si>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</si>
  <si>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</si>
  <si>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</si>
  <si>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</si>
  <si>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2.3.</t>
  </si>
  <si>
    <t>3.1.2</t>
  </si>
  <si>
    <t>3.1.3</t>
  </si>
  <si>
    <t>3.1.4</t>
  </si>
  <si>
    <t>3.3.</t>
  </si>
  <si>
    <t>4.1.7.</t>
  </si>
  <si>
    <t>4.3.</t>
  </si>
  <si>
    <t>4.3.1.</t>
  </si>
  <si>
    <t>4.3.2.</t>
  </si>
  <si>
    <t>4.3.3.</t>
  </si>
  <si>
    <t>4.3.4.</t>
  </si>
  <si>
    <t>4.3.5.</t>
  </si>
  <si>
    <t>4.3.6.</t>
  </si>
  <si>
    <t>4.5.</t>
  </si>
  <si>
    <t>6.1.1.</t>
  </si>
  <si>
    <t>6.1.2.</t>
  </si>
  <si>
    <t>6.1.3.</t>
  </si>
  <si>
    <t>6.3.1.</t>
  </si>
  <si>
    <t>6.3.2.</t>
  </si>
  <si>
    <t>6.6.1.</t>
  </si>
  <si>
    <t>6.6.2.</t>
  </si>
  <si>
    <t>6.6.3.</t>
  </si>
  <si>
    <t>6.6.5.</t>
  </si>
  <si>
    <t>6.6.4.</t>
  </si>
  <si>
    <t>6.6.6.</t>
  </si>
  <si>
    <t>6.6.7.</t>
  </si>
  <si>
    <t>6.6.8.</t>
  </si>
  <si>
    <t>6.7.1.</t>
  </si>
  <si>
    <t>6.7.2.</t>
  </si>
  <si>
    <t>6.7.3.</t>
  </si>
  <si>
    <t>8.1.2.</t>
  </si>
  <si>
    <t>8.4.</t>
  </si>
  <si>
    <t>8.5.3.</t>
  </si>
  <si>
    <t>8.6.</t>
  </si>
  <si>
    <t>9.1.7.</t>
  </si>
  <si>
    <t>10.4.</t>
  </si>
  <si>
    <t>10.4.1.</t>
  </si>
  <si>
    <t>16.1.1.</t>
  </si>
  <si>
    <t>16.1.2.</t>
  </si>
  <si>
    <t>16.1.3.</t>
  </si>
  <si>
    <t>16.1.4.</t>
  </si>
  <si>
    <t>16.1.5.</t>
  </si>
  <si>
    <t>16.1.6.</t>
  </si>
  <si>
    <t>17.2.</t>
  </si>
  <si>
    <t>19.3.</t>
  </si>
  <si>
    <t>19.4.</t>
  </si>
  <si>
    <t>20.2.</t>
  </si>
  <si>
    <t>20.3.</t>
  </si>
  <si>
    <t>21.5.</t>
  </si>
  <si>
    <t>21.6.</t>
  </si>
  <si>
    <t>21.8.</t>
  </si>
  <si>
    <t>21.9.</t>
  </si>
  <si>
    <t>21.10.</t>
  </si>
  <si>
    <t>22.1.</t>
  </si>
  <si>
    <t>22.2.</t>
  </si>
  <si>
    <t>22.2.1.</t>
  </si>
  <si>
    <t>23.1.</t>
  </si>
  <si>
    <t>23.2.</t>
  </si>
  <si>
    <t>23.2.1.</t>
  </si>
  <si>
    <t>Государственная программа РФ "Обеспечение общественного порядка и противодействие преступности"</t>
  </si>
  <si>
    <t>Всего государственных программ 
Российской Федерации</t>
  </si>
  <si>
    <t>Минэкономразвития РД
Минстрой РД, администрация 
ГО "город Дербент"</t>
  </si>
  <si>
    <t xml:space="preserve">Государственная программа Российской Федерации  "Реализация государственной национальной политики" 
 </t>
  </si>
  <si>
    <t>Развитие мер социальной поддержки отдельных категорий граждан</t>
  </si>
  <si>
    <t xml:space="preserve">Минтруд РД
</t>
  </si>
  <si>
    <t>1.16.</t>
  </si>
  <si>
    <t>Иные межбюджетные трансферты на создание дополнительных мест в дошкольных образовательных организациях для детеей в возрасте от 2 месяцев до 3 лет</t>
  </si>
  <si>
    <t>Минсвязи РД</t>
  </si>
  <si>
    <t>Подпрограмма " Обеспечение и управление"</t>
  </si>
  <si>
    <t>Финансовое обеспечение расходов, связанных с оплатой отпусков и выплат  компенсации за неиспользованные отпуска медицинским работникам</t>
  </si>
  <si>
    <t>Субсидии на стимулирование  производства овощей открытого грунта</t>
  </si>
  <si>
    <t>Субсидии на стимулирование  производства риса</t>
  </si>
  <si>
    <t>8.7.</t>
  </si>
  <si>
    <t>Дотации  из резервного фонда ПРД на обеспечение мероприятий по борьбе с COVID-19</t>
  </si>
  <si>
    <t>АО «БАЗ» ОАО "Концерн Кэмз"</t>
  </si>
  <si>
    <t xml:space="preserve"> Создание высокотехнологического производства</t>
  </si>
  <si>
    <t>Государственная программа  РФ «Научно - технологическое развитие РФ»</t>
  </si>
  <si>
    <t>ГП РФ «Вооружение»</t>
  </si>
  <si>
    <t xml:space="preserve">АО "Завод" Дагдизель", ОАО "Стеклопласт" </t>
  </si>
  <si>
    <t>Основное мероприятие "Повышение устойчивости жилых домов, основных объектов и систем жизнеобеспечения в сейсмических районах РФ"</t>
  </si>
  <si>
    <t>Федеральный проект  "Формирование комфортной городской среды"</t>
  </si>
  <si>
    <t>Региональный проект "Комфортная городская среда в Республике Дагестан"</t>
  </si>
  <si>
    <t>Региональный проект "Чистая вода"
Водопровод в с.Гочоб Чарадинского района РД</t>
  </si>
  <si>
    <t>Обеспечение жильем молодых семей</t>
  </si>
  <si>
    <t>Подпрограмма Совершенствование оказания медицинской помощи, включая профилактику заболеваний и формирование здорового образа жизни</t>
  </si>
  <si>
    <t xml:space="preserve">Строительство и реконструкция объектов здравоохранения </t>
  </si>
  <si>
    <t>Выполнение государстенных обязательств по обеспечению жильем категорий граждан , установленых ФЗ.</t>
  </si>
  <si>
    <t>Развитие территорий для жилищного строительства</t>
  </si>
  <si>
    <t>Подпрограмма "Создание условий для обеспечения качественными услугами ЖКХ</t>
  </si>
  <si>
    <t xml:space="preserve"> Адаптация учреждений социальной защиты населения, доступа и получения услуг инвалидами и другими МГН с учетом их особых потребностей исходя из основных ограничений жизнедеятельности</t>
  </si>
  <si>
    <t xml:space="preserve">Информация
       о реализации мероприятий Республики Дагестан в рамках государственных  программ Российской Федерации за 2020 год            </t>
  </si>
  <si>
    <t>6.7.4.</t>
  </si>
  <si>
    <t>25.1.</t>
  </si>
  <si>
    <t>25.1.1.</t>
  </si>
  <si>
    <t>25.2.2.</t>
  </si>
  <si>
    <t>Минобрнауки РД, 
Минстрой РД</t>
  </si>
  <si>
    <t xml:space="preserve">Расходы на создание в общеобразовательных организациях, расположенных  в сельской местности условий, для занятия физической культурой  и спортом </t>
  </si>
  <si>
    <t xml:space="preserve">Обновление материально - 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 "Соременная школа" </t>
  </si>
  <si>
    <t>Единовременные компенсационные выплаты учителям, прибывшим на работу в сельские населенные пункты  с населением до 50 тыс. человек</t>
  </si>
  <si>
    <t>Создание центров непрерывного повышения профессионального мастерства педагогических работников  и центров оценки профессионального мастерства и квалификации педагогов "Учитель будущего"</t>
  </si>
  <si>
    <t xml:space="preserve">Минобрнауки РД </t>
  </si>
  <si>
    <t>Минтруд РД,
Минздрав РД,
Минспорт РД,
Минкультуры РД,
Минтранс РД</t>
  </si>
  <si>
    <t xml:space="preserve"> "Создание в общеобразовательных организациях условий для получения детьми-инвалидами качественного образования"</t>
  </si>
  <si>
    <t xml:space="preserve"> "Создание в дошкольных общеобразовательных организациях условий для получения детьми-инвалидами качественного образования"</t>
  </si>
  <si>
    <t xml:space="preserve">Организация переобучения  и повышения квалификации женщин в период отпуска по уходу за ребенком  до достижения им возраста  трех лет, а также женщин, имеющих детей дошкольного возраста
</t>
  </si>
  <si>
    <t>Организация временного трудоустройства, оказание содействия  в трудоустройстве, субсидирование части затрат  на компенсацию расходов по оплате труда инвалидов, организация временного трудоустройства граждан (в том числе несовершенолетних), развитие предпринимательской инициативы граждан, организация проф.обучения и доп.проф. образования,а также организация мероприятий по повышению квалификаций и переподготовки сотрудников</t>
  </si>
  <si>
    <t>Подпрограмма  "Сопровождение инвалидов молодого возраста при получении ими профессионального образования и содействия в последующем трудоустройстве"  госпрограммы РД "Содействие занятости населения"</t>
  </si>
  <si>
    <t>Подпрограмма  Реализация дополнительных мероприятий в сфере занятости населения, направленных на снижение напряженности на рынке труда РД</t>
  </si>
  <si>
    <t xml:space="preserve">Субвенции бюджетам муниципальных районов и городских округов на выплату единовременного пособия при всех формах устройства детей, лишенных родительского попечения, в семью в рамках подпрограммы «Совер-шенствование социальной поддержки семьи и детей» государственной программы Российской Федерации </t>
  </si>
  <si>
    <t>Осуществление выплаты ежемесячного пособия на ребенка,выплаты при рождении пятого и последующего ребенка,выплаты на детей поступивших в первый класс, социальное обеспечение детей сирот, социальное обеспечение  детей в семьях опекунов</t>
  </si>
  <si>
    <t>Предоставление отдельных мер социальной поддержки  гражданам, подвергшимся воздействию радиации</t>
  </si>
  <si>
    <t>Строительство очистных сооружений канализации, в г. Дербенте</t>
  </si>
  <si>
    <t>Мероприятия по переселению лакского населения Новолакского района на новое место жительства и восстановлению Ауховского района (Наружные сети канализации и канализационные очистные сооружения переселенческого Новолакского района)</t>
  </si>
  <si>
    <t>Создание врачебных амбулаторий, фельдшерских пунктов, отвечающих современным требованиям, в населенных пунктах с численностью населения от 101 до 2000 человек</t>
  </si>
  <si>
    <t>Профилактика развития сердечно - сосудистых заболеваний и сердечно - сосудистых осложнений у пациентов высокого риска, находящихся на диспансерном учете</t>
  </si>
  <si>
    <t>Финансовое обеспечение единовременных компенсационных выплат медицинским работникам (земский доктор фельдшер)</t>
  </si>
  <si>
    <t>Профилактика и борьба с социально  значимыми заболеваниями</t>
  </si>
  <si>
    <t>Закупка аппаратов искусственной вентиляции легких</t>
  </si>
  <si>
    <t>На осуществление выплат стимулирующего характера медицинским работникам в рамках постановления Правительства РФ от 2 апреля 2020 г №415 (COVID -19)</t>
  </si>
  <si>
    <t>На осуществление выплат стимулирующего характера медицинским работникам в рамках постановления Правительства РФ от 2 апреля 2020г №415 (COVID-19)</t>
  </si>
  <si>
    <t>Ведомственная целевая программа "Оказание государстенной поддержки гражданам в обеспечении жильем и оплате ЖКХ"</t>
  </si>
  <si>
    <t>Основное мероприятие "Поддержка отдельных подотраслей растениеводства и животноводства, а также сельскохозяйственного страхования "</t>
  </si>
  <si>
    <t>Субсидии на стимулирование  развития приоритетных подотраслей животноводства  "развитие специального мясного скотоводства"</t>
  </si>
  <si>
    <t>Субсидии на стимулирование  развития приоритетных подотраслей животноводства "развитие овцеводства"</t>
  </si>
  <si>
    <t>Субсидии на стимулирование  развития приоритетных подотраслей животноводства "производство молока"</t>
  </si>
  <si>
    <t>Строительство, реконструкция и техническое перевооружение мелиоративных систем общего и индивидуального пользования и отдельно расположенных гидротехнических сооружений</t>
  </si>
  <si>
    <t>Культур-технические мероприятия</t>
  </si>
  <si>
    <t>Реализация мероприятий в области мелиорации земель с/х назначения  в рамках фед. проекта "Экспорт продукции агропромышленного комплекса на 2019 г. и на плановый период 2020 и 2021 гг."</t>
  </si>
  <si>
    <t>Агентство по предпринимательству и инвестициям РД,
Минэкономразвития РД</t>
  </si>
  <si>
    <t>Минпромторг РД</t>
  </si>
  <si>
    <t xml:space="preserve">Строительство футбольного поля с беговыми дорожками   и секторами в с. Ансалта  Ботлтхского района Республики Дагестан </t>
  </si>
  <si>
    <t xml:space="preserve">"Разработка технологических процессов и оборудования" </t>
  </si>
  <si>
    <t>Минтранс РД,
"Дагавтодор"</t>
  </si>
  <si>
    <t>Минсельхозпрод РД,
Минтранс РД</t>
  </si>
  <si>
    <t>Развитие сети автомобильных дорог  общего пользования к общественно значимым объектам населенных пунктов, расположенных на сельских территориях, объектам производства и переработки продукции</t>
  </si>
  <si>
    <t>* средства выделены в сумме 72892,42 рублей в виде межбюджетных трансфертов</t>
  </si>
  <si>
    <t>Основное мерпориятие 1
"Выравнивание бюджетной обеспеченности субъектов РФ"</t>
  </si>
  <si>
    <t>Основное мероприятие
"Повышение эффективности использования субсидий"</t>
  </si>
  <si>
    <t>Государственная программа РФ  "Космическая деятельность России"</t>
  </si>
  <si>
    <t xml:space="preserve">Государственная программа РФ "Воспроизводство и использование природных ресурсов" </t>
  </si>
  <si>
    <t>"Обеспечение развития системы межведомственного электронного взаимодействия на территории субъектов РФ"</t>
  </si>
  <si>
    <t xml:space="preserve">МВД по РД,
МЧС Дагестана,
Минздрав РД,
Минобрнауки РД,
Минтранс РД,
Минтруд РД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</si>
</sst>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"/>
    <numFmt numFmtId="166" formatCode="#,##0.00_р_."/>
    <numFmt numFmtId="167" formatCode="0.0"/>
    <numFmt numFmtId="168" formatCode="#,##0.000"/>
  </numFmts>
  <fonts count="5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Arial Cyr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6"/>
      <color theme="1" tint="4.9989318521683403E-2"/>
      <name val="Times New Roman"/>
      <family val="1"/>
      <charset val="204"/>
    </font>
    <font>
      <sz val="16"/>
      <color theme="1" tint="4.9989318521683403E-2"/>
      <name val="Times New Roman"/>
      <family val="1"/>
      <charset val="204"/>
    </font>
    <font>
      <sz val="14"/>
      <color theme="1" tint="4.9989318521683403E-2"/>
      <name val="Calibri"/>
      <family val="2"/>
      <charset val="204"/>
      <scheme val="minor"/>
    </font>
    <font>
      <sz val="14"/>
      <color theme="1" tint="4.9989318521683403E-2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b/>
      <i/>
      <sz val="16"/>
      <color theme="1" tint="4.9989318521683403E-2"/>
      <name val="Times New Roman"/>
      <family val="1"/>
      <charset val="204"/>
    </font>
    <font>
      <b/>
      <sz val="16"/>
      <color theme="1" tint="4.9989318521683403E-2"/>
      <name val="Calibri"/>
      <family val="2"/>
      <charset val="204"/>
      <scheme val="minor"/>
    </font>
    <font>
      <sz val="16"/>
      <color theme="1" tint="4.9989318521683403E-2"/>
      <name val="Calibri"/>
      <family val="2"/>
      <charset val="204"/>
      <scheme val="minor"/>
    </font>
    <font>
      <i/>
      <sz val="16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charset val="204"/>
      <scheme val="minor"/>
    </font>
    <font>
      <sz val="15"/>
      <color theme="1" tint="4.9989318521683403E-2"/>
      <name val="Times New Roman"/>
      <family val="1"/>
      <charset val="204"/>
    </font>
    <font>
      <b/>
      <i/>
      <sz val="14"/>
      <color theme="1" tint="4.9989318521683403E-2"/>
      <name val="Times New Roman"/>
      <family val="1"/>
      <charset val="204"/>
    </font>
    <font>
      <i/>
      <sz val="15"/>
      <color theme="1" tint="4.9989318521683403E-2"/>
      <name val="Times New Roman"/>
      <family val="1"/>
      <charset val="204"/>
    </font>
    <font>
      <b/>
      <i/>
      <sz val="11"/>
      <color theme="1" tint="4.9989318521683403E-2"/>
      <name val="Calibri"/>
      <family val="2"/>
      <charset val="204"/>
      <scheme val="minor"/>
    </font>
    <font>
      <b/>
      <i/>
      <sz val="15"/>
      <color theme="1" tint="4.9989318521683403E-2"/>
      <name val="Times New Roman"/>
      <family val="1"/>
      <charset val="204"/>
    </font>
    <font>
      <b/>
      <sz val="11"/>
      <color theme="1" tint="4.9989318521683403E-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 tint="4.9989318521683403E-2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5" fillId="0" borderId="14">
      <alignment horizontal="left" vertical="top" wrapText="1"/>
    </xf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5" applyNumberFormat="0" applyAlignment="0" applyProtection="0"/>
    <xf numFmtId="0" fontId="11" fillId="20" borderId="6" applyNumberFormat="0" applyAlignment="0" applyProtection="0"/>
    <xf numFmtId="0" fontId="12" fillId="20" borderId="5" applyNumberFormat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21" borderId="11" applyNumberFormat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7" fillId="23" borderId="12" applyNumberFormat="0" applyFont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</cellStyleXfs>
  <cellXfs count="309">
    <xf numFmtId="0" fontId="0" fillId="0" borderId="0" xfId="0"/>
    <xf numFmtId="0" fontId="29" fillId="0" borderId="4" xfId="0" applyFont="1" applyFill="1" applyBorder="1" applyAlignment="1"/>
    <xf numFmtId="0" fontId="35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top" wrapText="1"/>
    </xf>
    <xf numFmtId="0" fontId="37" fillId="0" borderId="1" xfId="0" applyFont="1" applyFill="1" applyBorder="1" applyAlignment="1">
      <alignment vertical="top" wrapText="1"/>
    </xf>
    <xf numFmtId="0" fontId="39" fillId="0" borderId="1" xfId="0" applyFont="1" applyFill="1" applyBorder="1" applyAlignment="1">
      <alignment horizontal="center"/>
    </xf>
    <xf numFmtId="0" fontId="33" fillId="0" borderId="1" xfId="0" applyFont="1" applyFill="1" applyBorder="1"/>
    <xf numFmtId="0" fontId="33" fillId="0" borderId="1" xfId="0" applyFont="1" applyFill="1" applyBorder="1" applyAlignment="1">
      <alignment vertical="top"/>
    </xf>
    <xf numFmtId="0" fontId="45" fillId="0" borderId="1" xfId="0" applyFont="1" applyFill="1" applyBorder="1" applyAlignment="1">
      <alignment horizontal="left" vertical="top"/>
    </xf>
    <xf numFmtId="0" fontId="33" fillId="0" borderId="1" xfId="0" applyFont="1" applyFill="1" applyBorder="1" applyAlignment="1"/>
    <xf numFmtId="0" fontId="33" fillId="0" borderId="1" xfId="0" applyFont="1" applyFill="1" applyBorder="1" applyAlignment="1">
      <alignment vertical="center"/>
    </xf>
    <xf numFmtId="4" fontId="33" fillId="0" borderId="1" xfId="0" applyNumberFormat="1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/>
    </xf>
    <xf numFmtId="4" fontId="32" fillId="0" borderId="1" xfId="0" applyNumberFormat="1" applyFont="1" applyFill="1" applyBorder="1" applyAlignment="1">
      <alignment horizontal="center"/>
    </xf>
    <xf numFmtId="4" fontId="32" fillId="0" borderId="1" xfId="0" applyNumberFormat="1" applyFont="1" applyFill="1" applyBorder="1" applyAlignment="1">
      <alignment horizontal="center" vertical="center"/>
    </xf>
    <xf numFmtId="4" fontId="38" fillId="0" borderId="1" xfId="0" applyNumberFormat="1" applyFont="1" applyFill="1" applyBorder="1" applyAlignment="1">
      <alignment horizontal="center"/>
    </xf>
    <xf numFmtId="4" fontId="33" fillId="0" borderId="1" xfId="0" applyNumberFormat="1" applyFont="1" applyFill="1" applyBorder="1" applyAlignment="1">
      <alignment horizontal="center" vertical="center" wrapText="1"/>
    </xf>
    <xf numFmtId="4" fontId="40" fillId="0" borderId="1" xfId="0" applyNumberFormat="1" applyFont="1" applyFill="1" applyBorder="1" applyAlignment="1">
      <alignment horizontal="center" vertical="center"/>
    </xf>
    <xf numFmtId="4" fontId="32" fillId="0" borderId="1" xfId="0" applyNumberFormat="1" applyFont="1" applyFill="1" applyBorder="1" applyAlignment="1">
      <alignment horizontal="center" vertical="top"/>
    </xf>
    <xf numFmtId="4" fontId="33" fillId="0" borderId="1" xfId="0" applyNumberFormat="1" applyFont="1" applyFill="1" applyBorder="1" applyAlignment="1">
      <alignment horizontal="center"/>
    </xf>
    <xf numFmtId="4" fontId="37" fillId="0" borderId="1" xfId="0" applyNumberFormat="1" applyFont="1" applyFill="1" applyBorder="1" applyAlignment="1">
      <alignment horizontal="center" vertical="top"/>
    </xf>
    <xf numFmtId="4" fontId="37" fillId="0" borderId="1" xfId="0" applyNumberFormat="1" applyFont="1" applyFill="1" applyBorder="1" applyAlignment="1">
      <alignment horizontal="center" vertical="center" wrapText="1"/>
    </xf>
    <xf numFmtId="4" fontId="37" fillId="0" borderId="1" xfId="0" applyNumberFormat="1" applyFont="1" applyFill="1" applyBorder="1" applyAlignment="1">
      <alignment horizontal="center"/>
    </xf>
    <xf numFmtId="4" fontId="33" fillId="0" borderId="1" xfId="0" applyNumberFormat="1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26" fillId="0" borderId="0" xfId="0" applyFont="1" applyFill="1"/>
    <xf numFmtId="0" fontId="2" fillId="0" borderId="0" xfId="0" applyFont="1" applyFill="1"/>
    <xf numFmtId="0" fontId="40" fillId="0" borderId="1" xfId="0" applyFont="1" applyFill="1" applyBorder="1" applyAlignment="1">
      <alignment vertical="top"/>
    </xf>
    <xf numFmtId="0" fontId="40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0" fillId="0" borderId="0" xfId="0" applyFill="1" applyBorder="1"/>
    <xf numFmtId="0" fontId="3" fillId="0" borderId="0" xfId="0" applyFont="1" applyFill="1" applyBorder="1" applyAlignment="1">
      <alignment vertical="top" wrapText="1"/>
    </xf>
    <xf numFmtId="4" fontId="0" fillId="0" borderId="0" xfId="0" applyNumberFormat="1" applyFill="1"/>
    <xf numFmtId="0" fontId="5" fillId="0" borderId="0" xfId="0" applyFont="1" applyFill="1" applyAlignment="1">
      <alignment horizontal="center"/>
    </xf>
    <xf numFmtId="0" fontId="43" fillId="0" borderId="1" xfId="0" applyFont="1" applyFill="1" applyBorder="1" applyAlignment="1">
      <alignment horizontal="left" vertical="top"/>
    </xf>
    <xf numFmtId="0" fontId="32" fillId="0" borderId="1" xfId="0" applyFont="1" applyFill="1" applyBorder="1"/>
    <xf numFmtId="0" fontId="28" fillId="0" borderId="0" xfId="0" applyFont="1" applyFill="1"/>
    <xf numFmtId="0" fontId="6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ont="1" applyFill="1" applyBorder="1"/>
    <xf numFmtId="0" fontId="29" fillId="0" borderId="4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9" fillId="0" borderId="4" xfId="0" applyFont="1" applyFill="1" applyBorder="1" applyAlignment="1"/>
    <xf numFmtId="0" fontId="47" fillId="0" borderId="1" xfId="0" applyFont="1" applyFill="1" applyBorder="1"/>
    <xf numFmtId="0" fontId="48" fillId="0" borderId="16" xfId="0" applyFont="1" applyFill="1" applyBorder="1" applyAlignment="1">
      <alignment horizontal="center"/>
    </xf>
    <xf numFmtId="0" fontId="48" fillId="0" borderId="0" xfId="0" applyFont="1" applyFill="1"/>
    <xf numFmtId="0" fontId="51" fillId="0" borderId="4" xfId="0" applyFont="1" applyFill="1" applyBorder="1" applyAlignment="1"/>
    <xf numFmtId="4" fontId="32" fillId="0" borderId="1" xfId="0" applyNumberFormat="1" applyFont="1" applyFill="1" applyBorder="1" applyAlignment="1">
      <alignment horizontal="center" vertical="top" wrapText="1"/>
    </xf>
    <xf numFmtId="0" fontId="40" fillId="0" borderId="1" xfId="0" applyFont="1" applyFill="1" applyBorder="1" applyAlignment="1">
      <alignment vertical="top" wrapText="1"/>
    </xf>
    <xf numFmtId="0" fontId="32" fillId="0" borderId="1" xfId="0" applyFont="1" applyFill="1" applyBorder="1" applyAlignment="1">
      <alignment horizontal="left" vertical="top"/>
    </xf>
    <xf numFmtId="0" fontId="37" fillId="0" borderId="1" xfId="0" applyFont="1" applyFill="1" applyBorder="1" applyAlignment="1">
      <alignment vertical="top"/>
    </xf>
    <xf numFmtId="4" fontId="33" fillId="0" borderId="1" xfId="0" applyNumberFormat="1" applyFont="1" applyFill="1" applyBorder="1" applyAlignment="1">
      <alignment horizontal="center" vertical="top"/>
    </xf>
    <xf numFmtId="167" fontId="33" fillId="0" borderId="1" xfId="0" applyNumberFormat="1" applyFont="1" applyFill="1" applyBorder="1" applyAlignment="1">
      <alignment horizontal="center" vertical="top" wrapText="1"/>
    </xf>
    <xf numFmtId="0" fontId="33" fillId="0" borderId="16" xfId="0" applyFont="1" applyFill="1" applyBorder="1" applyAlignment="1">
      <alignment vertical="top" wrapText="1"/>
    </xf>
    <xf numFmtId="0" fontId="33" fillId="0" borderId="1" xfId="0" applyFont="1" applyFill="1" applyBorder="1" applyAlignment="1">
      <alignment vertical="top" wrapText="1"/>
    </xf>
    <xf numFmtId="167" fontId="33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0" fontId="31" fillId="0" borderId="0" xfId="0" applyFont="1" applyFill="1" applyBorder="1" applyAlignment="1">
      <alignment horizontal="center" vertical="top" wrapText="1"/>
    </xf>
    <xf numFmtId="0" fontId="41" fillId="0" borderId="1" xfId="0" applyFont="1" applyFill="1" applyBorder="1" applyAlignment="1">
      <alignment horizontal="left" vertical="top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4" fontId="37" fillId="0" borderId="1" xfId="0" applyNumberFormat="1" applyFont="1" applyFill="1" applyBorder="1" applyAlignment="1">
      <alignment horizontal="center" vertical="top" wrapText="1"/>
    </xf>
    <xf numFmtId="4" fontId="33" fillId="0" borderId="18" xfId="0" applyNumberFormat="1" applyFont="1" applyFill="1" applyBorder="1" applyAlignment="1">
      <alignment horizontal="center" vertical="top" wrapText="1"/>
    </xf>
    <xf numFmtId="167" fontId="37" fillId="0" borderId="1" xfId="0" applyNumberFormat="1" applyFont="1" applyFill="1" applyBorder="1" applyAlignment="1">
      <alignment horizontal="center" vertical="top" wrapText="1"/>
    </xf>
    <xf numFmtId="167" fontId="37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/>
    <xf numFmtId="0" fontId="32" fillId="0" borderId="1" xfId="0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top"/>
    </xf>
    <xf numFmtId="0" fontId="32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top"/>
    </xf>
    <xf numFmtId="0" fontId="32" fillId="0" borderId="1" xfId="0" applyFont="1" applyFill="1" applyBorder="1" applyAlignment="1">
      <alignment horizontal="center" vertical="center"/>
    </xf>
    <xf numFmtId="166" fontId="33" fillId="0" borderId="1" xfId="0" applyNumberFormat="1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top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top"/>
    </xf>
    <xf numFmtId="167" fontId="32" fillId="0" borderId="1" xfId="0" applyNumberFormat="1" applyFont="1" applyFill="1" applyBorder="1" applyAlignment="1">
      <alignment horizontal="center" vertical="center" wrapText="1"/>
    </xf>
    <xf numFmtId="167" fontId="32" fillId="0" borderId="1" xfId="0" applyNumberFormat="1" applyFont="1" applyFill="1" applyBorder="1" applyAlignment="1">
      <alignment horizontal="center" vertical="top" wrapText="1"/>
    </xf>
    <xf numFmtId="0" fontId="33" fillId="0" borderId="17" xfId="0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/>
    </xf>
    <xf numFmtId="0" fontId="40" fillId="0" borderId="1" xfId="0" applyFont="1" applyFill="1" applyBorder="1" applyAlignment="1">
      <alignment horizontal="left" vertical="top" wrapText="1"/>
    </xf>
    <xf numFmtId="4" fontId="32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top"/>
    </xf>
    <xf numFmtId="0" fontId="32" fillId="0" borderId="1" xfId="0" applyFont="1" applyFill="1" applyBorder="1" applyAlignment="1"/>
    <xf numFmtId="0" fontId="50" fillId="0" borderId="1" xfId="0" applyFont="1" applyFill="1" applyBorder="1" applyAlignment="1">
      <alignment horizontal="left" vertical="top" wrapText="1"/>
    </xf>
    <xf numFmtId="0" fontId="42" fillId="0" borderId="1" xfId="0" applyFont="1" applyFill="1" applyBorder="1" applyAlignment="1">
      <alignment horizontal="left" vertical="top"/>
    </xf>
    <xf numFmtId="0" fontId="44" fillId="0" borderId="1" xfId="0" applyFont="1" applyFill="1" applyBorder="1" applyAlignment="1">
      <alignment vertical="top"/>
    </xf>
    <xf numFmtId="0" fontId="42" fillId="0" borderId="1" xfId="0" applyFont="1" applyFill="1" applyBorder="1" applyAlignment="1">
      <alignment vertical="top" wrapText="1"/>
    </xf>
    <xf numFmtId="4" fontId="37" fillId="0" borderId="1" xfId="0" applyNumberFormat="1" applyFont="1" applyFill="1" applyBorder="1" applyAlignment="1">
      <alignment horizontal="center" vertical="center"/>
    </xf>
    <xf numFmtId="9" fontId="33" fillId="0" borderId="1" xfId="3" applyFont="1" applyFill="1" applyBorder="1" applyAlignment="1">
      <alignment horizontal="center" wrapText="1"/>
    </xf>
    <xf numFmtId="9" fontId="32" fillId="0" borderId="1" xfId="3" applyFont="1" applyFill="1" applyBorder="1" applyAlignment="1">
      <alignment horizontal="center" wrapText="1"/>
    </xf>
    <xf numFmtId="4" fontId="33" fillId="0" borderId="1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>
      <alignment vertical="top" wrapText="1"/>
    </xf>
    <xf numFmtId="4" fontId="37" fillId="0" borderId="1" xfId="0" applyNumberFormat="1" applyFont="1" applyFill="1" applyBorder="1" applyAlignment="1">
      <alignment horizontal="center" wrapText="1"/>
    </xf>
    <xf numFmtId="165" fontId="33" fillId="0" borderId="1" xfId="0" applyNumberFormat="1" applyFont="1" applyFill="1" applyBorder="1" applyAlignment="1">
      <alignment horizontal="center" vertical="top" wrapText="1"/>
    </xf>
    <xf numFmtId="165" fontId="33" fillId="0" borderId="1" xfId="0" applyNumberFormat="1" applyFont="1" applyFill="1" applyBorder="1" applyAlignment="1">
      <alignment horizontal="center" vertical="top"/>
    </xf>
    <xf numFmtId="167" fontId="33" fillId="0" borderId="1" xfId="0" applyNumberFormat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/>
    </xf>
    <xf numFmtId="0" fontId="40" fillId="0" borderId="1" xfId="0" applyFont="1" applyFill="1" applyBorder="1" applyAlignment="1">
      <alignment horizontal="center" vertical="top"/>
    </xf>
    <xf numFmtId="4" fontId="40" fillId="0" borderId="1" xfId="0" applyNumberFormat="1" applyFont="1" applyFill="1" applyBorder="1" applyAlignment="1">
      <alignment horizontal="center"/>
    </xf>
    <xf numFmtId="0" fontId="40" fillId="0" borderId="1" xfId="0" applyFont="1" applyFill="1" applyBorder="1" applyAlignment="1">
      <alignment horizontal="center"/>
    </xf>
    <xf numFmtId="0" fontId="37" fillId="0" borderId="1" xfId="1" applyFont="1" applyFill="1" applyBorder="1" applyAlignment="1">
      <alignment vertical="top"/>
    </xf>
    <xf numFmtId="0" fontId="33" fillId="0" borderId="1" xfId="1" applyFont="1" applyFill="1" applyBorder="1" applyAlignment="1">
      <alignment vertical="top"/>
    </xf>
    <xf numFmtId="168" fontId="3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165" fontId="32" fillId="0" borderId="1" xfId="2" applyNumberFormat="1" applyFont="1" applyFill="1" applyBorder="1" applyAlignment="1">
      <alignment horizontal="center" vertical="center"/>
    </xf>
    <xf numFmtId="165" fontId="32" fillId="0" borderId="1" xfId="0" applyNumberFormat="1" applyFont="1" applyFill="1" applyBorder="1" applyAlignment="1">
      <alignment horizontal="center" vertical="center"/>
    </xf>
    <xf numFmtId="165" fontId="38" fillId="0" borderId="1" xfId="2" applyNumberFormat="1" applyFont="1" applyFill="1" applyBorder="1" applyAlignment="1">
      <alignment horizontal="center"/>
    </xf>
    <xf numFmtId="165" fontId="38" fillId="0" borderId="1" xfId="0" applyNumberFormat="1" applyFont="1" applyFill="1" applyBorder="1" applyAlignment="1">
      <alignment horizontal="center"/>
    </xf>
    <xf numFmtId="165" fontId="32" fillId="0" borderId="1" xfId="2" applyNumberFormat="1" applyFont="1" applyFill="1" applyBorder="1" applyAlignment="1">
      <alignment horizontal="center" vertical="top" wrapText="1"/>
    </xf>
    <xf numFmtId="165" fontId="32" fillId="0" borderId="1" xfId="0" applyNumberFormat="1" applyFont="1" applyFill="1" applyBorder="1" applyAlignment="1">
      <alignment horizontal="center" vertical="top" wrapText="1"/>
    </xf>
    <xf numFmtId="165" fontId="33" fillId="0" borderId="1" xfId="2" applyNumberFormat="1" applyFont="1" applyFill="1" applyBorder="1" applyAlignment="1">
      <alignment horizontal="center" vertical="center" wrapText="1"/>
    </xf>
    <xf numFmtId="165" fontId="33" fillId="0" borderId="1" xfId="0" applyNumberFormat="1" applyFont="1" applyFill="1" applyBorder="1" applyAlignment="1">
      <alignment horizontal="center" vertical="center" wrapText="1"/>
    </xf>
    <xf numFmtId="165" fontId="33" fillId="0" borderId="1" xfId="2" applyNumberFormat="1" applyFont="1" applyFill="1" applyBorder="1" applyAlignment="1">
      <alignment horizontal="center" vertical="top" wrapText="1"/>
    </xf>
    <xf numFmtId="165" fontId="32" fillId="0" borderId="1" xfId="2" applyNumberFormat="1" applyFont="1" applyFill="1" applyBorder="1" applyAlignment="1">
      <alignment horizontal="center" vertical="center" wrapText="1"/>
    </xf>
    <xf numFmtId="165" fontId="32" fillId="0" borderId="1" xfId="0" applyNumberFormat="1" applyFont="1" applyFill="1" applyBorder="1" applyAlignment="1">
      <alignment horizontal="center" vertical="center" wrapText="1"/>
    </xf>
    <xf numFmtId="165" fontId="33" fillId="0" borderId="1" xfId="2" applyNumberFormat="1" applyFont="1" applyFill="1" applyBorder="1" applyAlignment="1">
      <alignment horizontal="center" vertical="center"/>
    </xf>
    <xf numFmtId="165" fontId="33" fillId="0" borderId="1" xfId="0" applyNumberFormat="1" applyFont="1" applyFill="1" applyBorder="1" applyAlignment="1">
      <alignment horizontal="center" vertical="center"/>
    </xf>
    <xf numFmtId="165" fontId="37" fillId="0" borderId="1" xfId="2" applyNumberFormat="1" applyFont="1" applyFill="1" applyBorder="1" applyAlignment="1">
      <alignment horizontal="center" vertical="top"/>
    </xf>
    <xf numFmtId="165" fontId="37" fillId="0" borderId="1" xfId="0" applyNumberFormat="1" applyFont="1" applyFill="1" applyBorder="1" applyAlignment="1">
      <alignment horizontal="center" vertical="top"/>
    </xf>
    <xf numFmtId="165" fontId="33" fillId="0" borderId="1" xfId="2" applyNumberFormat="1" applyFont="1" applyFill="1" applyBorder="1" applyAlignment="1">
      <alignment horizontal="center" vertical="top"/>
    </xf>
    <xf numFmtId="165" fontId="32" fillId="0" borderId="1" xfId="2" applyNumberFormat="1" applyFont="1" applyFill="1" applyBorder="1" applyAlignment="1">
      <alignment horizontal="center" vertical="top"/>
    </xf>
    <xf numFmtId="165" fontId="32" fillId="0" borderId="1" xfId="0" applyNumberFormat="1" applyFont="1" applyFill="1" applyBorder="1" applyAlignment="1">
      <alignment horizontal="center" vertical="top"/>
    </xf>
    <xf numFmtId="165" fontId="40" fillId="0" borderId="1" xfId="2" applyNumberFormat="1" applyFont="1" applyFill="1" applyBorder="1" applyAlignment="1">
      <alignment horizontal="center" vertical="center"/>
    </xf>
    <xf numFmtId="165" fontId="40" fillId="0" borderId="1" xfId="0" applyNumberFormat="1" applyFont="1" applyFill="1" applyBorder="1" applyAlignment="1">
      <alignment horizontal="center" vertical="center"/>
    </xf>
    <xf numFmtId="165" fontId="37" fillId="0" borderId="1" xfId="2" applyNumberFormat="1" applyFont="1" applyFill="1" applyBorder="1" applyAlignment="1">
      <alignment horizontal="center" vertical="center"/>
    </xf>
    <xf numFmtId="165" fontId="37" fillId="0" borderId="1" xfId="0" applyNumberFormat="1" applyFont="1" applyFill="1" applyBorder="1" applyAlignment="1">
      <alignment horizontal="center" vertical="center"/>
    </xf>
    <xf numFmtId="165" fontId="37" fillId="0" borderId="1" xfId="2" applyNumberFormat="1" applyFont="1" applyFill="1" applyBorder="1" applyAlignment="1">
      <alignment horizontal="center" vertical="top" wrapText="1"/>
    </xf>
    <xf numFmtId="165" fontId="37" fillId="0" borderId="1" xfId="0" applyNumberFormat="1" applyFont="1" applyFill="1" applyBorder="1" applyAlignment="1">
      <alignment horizontal="center" vertical="top" wrapText="1"/>
    </xf>
    <xf numFmtId="165" fontId="32" fillId="0" borderId="1" xfId="3" applyNumberFormat="1" applyFont="1" applyFill="1" applyBorder="1" applyAlignment="1">
      <alignment horizontal="center" vertical="center"/>
    </xf>
    <xf numFmtId="165" fontId="37" fillId="0" borderId="1" xfId="2" applyNumberFormat="1" applyFont="1" applyFill="1" applyBorder="1" applyAlignment="1">
      <alignment horizontal="center" wrapText="1"/>
    </xf>
    <xf numFmtId="165" fontId="37" fillId="0" borderId="1" xfId="3" applyNumberFormat="1" applyFont="1" applyFill="1" applyBorder="1" applyAlignment="1">
      <alignment horizontal="center"/>
    </xf>
    <xf numFmtId="165" fontId="32" fillId="0" borderId="1" xfId="3" applyNumberFormat="1" applyFont="1" applyFill="1" applyBorder="1" applyAlignment="1">
      <alignment horizontal="center"/>
    </xf>
    <xf numFmtId="165" fontId="32" fillId="0" borderId="1" xfId="3" applyNumberFormat="1" applyFont="1" applyFill="1" applyBorder="1" applyAlignment="1">
      <alignment horizontal="center" vertical="top"/>
    </xf>
    <xf numFmtId="165" fontId="33" fillId="0" borderId="1" xfId="3" applyNumberFormat="1" applyFont="1" applyFill="1" applyBorder="1" applyAlignment="1">
      <alignment horizontal="center" vertical="top"/>
    </xf>
    <xf numFmtId="165" fontId="33" fillId="0" borderId="1" xfId="2" applyNumberFormat="1" applyFont="1" applyFill="1" applyBorder="1" applyAlignment="1">
      <alignment horizontal="center" wrapText="1"/>
    </xf>
    <xf numFmtId="165" fontId="33" fillId="0" borderId="1" xfId="3" applyNumberFormat="1" applyFont="1" applyFill="1" applyBorder="1" applyAlignment="1">
      <alignment horizontal="center"/>
    </xf>
    <xf numFmtId="165" fontId="33" fillId="0" borderId="1" xfId="3" applyNumberFormat="1" applyFont="1" applyFill="1" applyBorder="1" applyAlignment="1">
      <alignment horizontal="center" vertical="center"/>
    </xf>
    <xf numFmtId="165" fontId="32" fillId="0" borderId="1" xfId="2" applyNumberFormat="1" applyFont="1" applyFill="1" applyBorder="1" applyAlignment="1">
      <alignment horizontal="center" wrapText="1"/>
    </xf>
    <xf numFmtId="165" fontId="33" fillId="0" borderId="1" xfId="0" applyNumberFormat="1" applyFont="1" applyFill="1" applyBorder="1" applyAlignment="1">
      <alignment horizontal="center" wrapText="1"/>
    </xf>
    <xf numFmtId="165" fontId="33" fillId="0" borderId="1" xfId="0" applyNumberFormat="1" applyFont="1" applyFill="1" applyBorder="1" applyAlignment="1">
      <alignment horizontal="center"/>
    </xf>
    <xf numFmtId="165" fontId="32" fillId="0" borderId="1" xfId="0" applyNumberFormat="1" applyFont="1" applyFill="1" applyBorder="1" applyAlignment="1">
      <alignment horizontal="center" wrapText="1"/>
    </xf>
    <xf numFmtId="165" fontId="32" fillId="0" borderId="1" xfId="0" applyNumberFormat="1" applyFont="1" applyFill="1" applyBorder="1" applyAlignment="1">
      <alignment horizontal="center"/>
    </xf>
    <xf numFmtId="165" fontId="37" fillId="0" borderId="1" xfId="0" applyNumberFormat="1" applyFont="1" applyFill="1" applyBorder="1" applyAlignment="1">
      <alignment horizontal="center" wrapText="1"/>
    </xf>
    <xf numFmtId="165" fontId="37" fillId="0" borderId="1" xfId="0" applyNumberFormat="1" applyFont="1" applyFill="1" applyBorder="1" applyAlignment="1">
      <alignment horizontal="center" vertical="center" wrapText="1"/>
    </xf>
    <xf numFmtId="165" fontId="37" fillId="0" borderId="1" xfId="0" applyNumberFormat="1" applyFont="1" applyFill="1" applyBorder="1" applyAlignment="1">
      <alignment horizontal="center"/>
    </xf>
    <xf numFmtId="165" fontId="40" fillId="0" borderId="1" xfId="0" applyNumberFormat="1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top" wrapText="1"/>
    </xf>
    <xf numFmtId="0" fontId="33" fillId="0" borderId="17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center"/>
    </xf>
    <xf numFmtId="49" fontId="33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/>
    </xf>
    <xf numFmtId="0" fontId="32" fillId="0" borderId="17" xfId="0" applyFont="1" applyFill="1" applyBorder="1" applyAlignment="1">
      <alignment vertical="top" wrapText="1"/>
    </xf>
    <xf numFmtId="0" fontId="32" fillId="0" borderId="18" xfId="0" applyFont="1" applyFill="1" applyBorder="1" applyAlignment="1">
      <alignment vertical="top" wrapText="1"/>
    </xf>
    <xf numFmtId="165" fontId="33" fillId="0" borderId="17" xfId="0" applyNumberFormat="1" applyFont="1" applyFill="1" applyBorder="1" applyAlignment="1">
      <alignment horizontal="center" vertical="top" wrapText="1"/>
    </xf>
    <xf numFmtId="165" fontId="33" fillId="0" borderId="18" xfId="0" applyNumberFormat="1" applyFont="1" applyFill="1" applyBorder="1" applyAlignment="1">
      <alignment horizontal="center" vertical="top" wrapText="1"/>
    </xf>
    <xf numFmtId="165" fontId="33" fillId="0" borderId="16" xfId="0" applyNumberFormat="1" applyFont="1" applyFill="1" applyBorder="1" applyAlignment="1">
      <alignment horizontal="center" vertical="top" wrapText="1"/>
    </xf>
    <xf numFmtId="0" fontId="33" fillId="0" borderId="17" xfId="0" applyFont="1" applyFill="1" applyBorder="1" applyAlignment="1">
      <alignment horizontal="left" vertical="top"/>
    </xf>
    <xf numFmtId="0" fontId="33" fillId="0" borderId="18" xfId="0" applyFont="1" applyFill="1" applyBorder="1" applyAlignment="1">
      <alignment horizontal="left" vertical="top"/>
    </xf>
    <xf numFmtId="0" fontId="33" fillId="0" borderId="16" xfId="0" applyFont="1" applyFill="1" applyBorder="1" applyAlignment="1">
      <alignment horizontal="left" vertical="top"/>
    </xf>
    <xf numFmtId="0" fontId="37" fillId="0" borderId="1" xfId="0" applyFont="1" applyFill="1" applyBorder="1" applyAlignment="1">
      <alignment horizontal="left" vertical="top"/>
    </xf>
    <xf numFmtId="0" fontId="33" fillId="0" borderId="1" xfId="0" applyFont="1" applyFill="1" applyBorder="1" applyAlignment="1">
      <alignment horizontal="center" vertical="center"/>
    </xf>
    <xf numFmtId="9" fontId="33" fillId="0" borderId="1" xfId="3" applyFont="1" applyFill="1" applyBorder="1" applyAlignment="1">
      <alignment horizontal="center" wrapText="1"/>
    </xf>
    <xf numFmtId="9" fontId="33" fillId="0" borderId="1" xfId="3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17" xfId="0" applyFont="1" applyFill="1" applyBorder="1" applyAlignment="1">
      <alignment horizontal="left" vertical="center" wrapText="1"/>
    </xf>
    <xf numFmtId="0" fontId="33" fillId="0" borderId="18" xfId="0" applyFont="1" applyFill="1" applyBorder="1" applyAlignment="1">
      <alignment horizontal="left" vertical="center" wrapText="1"/>
    </xf>
    <xf numFmtId="0" fontId="33" fillId="0" borderId="16" xfId="0" applyFont="1" applyFill="1" applyBorder="1" applyAlignment="1">
      <alignment horizontal="left" vertical="center" wrapText="1"/>
    </xf>
    <xf numFmtId="0" fontId="33" fillId="0" borderId="17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top" wrapText="1"/>
    </xf>
    <xf numFmtId="0" fontId="37" fillId="0" borderId="16" xfId="0" applyFont="1" applyFill="1" applyBorder="1" applyAlignment="1">
      <alignment horizontal="left" vertical="top" wrapText="1"/>
    </xf>
    <xf numFmtId="0" fontId="33" fillId="0" borderId="17" xfId="0" applyFont="1" applyFill="1" applyBorder="1" applyAlignment="1">
      <alignment horizontal="left" vertical="top" wrapText="1"/>
    </xf>
    <xf numFmtId="0" fontId="33" fillId="0" borderId="18" xfId="0" applyFont="1" applyFill="1" applyBorder="1" applyAlignment="1">
      <alignment horizontal="left" vertical="top" wrapText="1"/>
    </xf>
    <xf numFmtId="0" fontId="33" fillId="0" borderId="16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top" wrapText="1"/>
    </xf>
    <xf numFmtId="0" fontId="32" fillId="0" borderId="18" xfId="0" applyFont="1" applyFill="1" applyBorder="1" applyAlignment="1">
      <alignment horizontal="center" vertical="top" wrapText="1"/>
    </xf>
    <xf numFmtId="0" fontId="32" fillId="0" borderId="16" xfId="0" applyFont="1" applyFill="1" applyBorder="1" applyAlignment="1">
      <alignment horizontal="center" vertical="top" wrapText="1"/>
    </xf>
    <xf numFmtId="0" fontId="32" fillId="0" borderId="17" xfId="0" applyFont="1" applyFill="1" applyBorder="1" applyAlignment="1">
      <alignment horizontal="center"/>
    </xf>
    <xf numFmtId="0" fontId="32" fillId="0" borderId="18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14" fontId="33" fillId="0" borderId="17" xfId="0" applyNumberFormat="1" applyFont="1" applyFill="1" applyBorder="1" applyAlignment="1">
      <alignment horizontal="center" vertical="center"/>
    </xf>
    <xf numFmtId="9" fontId="33" fillId="0" borderId="17" xfId="3" applyFont="1" applyFill="1" applyBorder="1" applyAlignment="1">
      <alignment horizontal="center" vertical="center" wrapText="1"/>
    </xf>
    <xf numFmtId="9" fontId="33" fillId="0" borderId="18" xfId="3" applyFont="1" applyFill="1" applyBorder="1" applyAlignment="1">
      <alignment horizontal="center" vertical="center" wrapText="1"/>
    </xf>
    <xf numFmtId="9" fontId="33" fillId="0" borderId="16" xfId="3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top"/>
    </xf>
    <xf numFmtId="0" fontId="33" fillId="0" borderId="17" xfId="0" applyFont="1" applyFill="1" applyBorder="1" applyAlignment="1">
      <alignment vertical="top" wrapText="1"/>
    </xf>
    <xf numFmtId="0" fontId="33" fillId="0" borderId="18" xfId="0" applyFont="1" applyFill="1" applyBorder="1" applyAlignment="1">
      <alignment vertical="top" wrapText="1"/>
    </xf>
    <xf numFmtId="0" fontId="33" fillId="0" borderId="16" xfId="0" applyFont="1" applyFill="1" applyBorder="1" applyAlignment="1">
      <alignment vertical="top" wrapText="1"/>
    </xf>
    <xf numFmtId="0" fontId="42" fillId="0" borderId="1" xfId="0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center" wrapText="1"/>
    </xf>
    <xf numFmtId="4" fontId="37" fillId="0" borderId="1" xfId="0" applyNumberFormat="1" applyFont="1" applyFill="1" applyBorder="1" applyAlignment="1">
      <alignment horizontal="left" vertical="top" wrapText="1"/>
    </xf>
    <xf numFmtId="16" fontId="32" fillId="0" borderId="1" xfId="0" applyNumberFormat="1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left" vertical="top"/>
    </xf>
    <xf numFmtId="49" fontId="33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top"/>
    </xf>
    <xf numFmtId="0" fontId="33" fillId="0" borderId="1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3" fillId="0" borderId="17" xfId="0" applyFont="1" applyFill="1" applyBorder="1" applyAlignment="1">
      <alignment horizontal="center" vertical="top" wrapText="1"/>
    </xf>
    <xf numFmtId="0" fontId="33" fillId="0" borderId="18" xfId="0" applyFont="1" applyFill="1" applyBorder="1" applyAlignment="1">
      <alignment horizontal="center" vertical="top" wrapText="1"/>
    </xf>
    <xf numFmtId="0" fontId="33" fillId="0" borderId="16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4" fontId="32" fillId="0" borderId="17" xfId="0" applyNumberFormat="1" applyFont="1" applyFill="1" applyBorder="1" applyAlignment="1">
      <alignment horizontal="center" vertical="top" wrapText="1"/>
    </xf>
    <xf numFmtId="4" fontId="32" fillId="0" borderId="18" xfId="0" applyNumberFormat="1" applyFont="1" applyFill="1" applyBorder="1" applyAlignment="1">
      <alignment horizontal="center" vertical="top" wrapText="1"/>
    </xf>
    <xf numFmtId="4" fontId="32" fillId="0" borderId="16" xfId="0" applyNumberFormat="1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center" vertical="top" wrapText="1"/>
    </xf>
    <xf numFmtId="0" fontId="31" fillId="0" borderId="0" xfId="0" applyFont="1" applyFill="1" applyBorder="1" applyAlignment="1">
      <alignment horizontal="center" vertical="top" wrapText="1"/>
    </xf>
    <xf numFmtId="0" fontId="32" fillId="0" borderId="1" xfId="0" applyFont="1" applyFill="1" applyBorder="1" applyAlignment="1">
      <alignment horizontal="center" vertical="top"/>
    </xf>
    <xf numFmtId="14" fontId="33" fillId="0" borderId="1" xfId="0" applyNumberFormat="1" applyFont="1" applyFill="1" applyBorder="1" applyAlignment="1">
      <alignment horizontal="center" vertical="center" wrapText="1"/>
    </xf>
    <xf numFmtId="9" fontId="32" fillId="0" borderId="1" xfId="3" applyFont="1" applyFill="1" applyBorder="1" applyAlignment="1">
      <alignment horizontal="center" wrapText="1"/>
    </xf>
    <xf numFmtId="0" fontId="32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36" fillId="0" borderId="1" xfId="0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left" vertical="top" wrapText="1"/>
    </xf>
    <xf numFmtId="0" fontId="37" fillId="0" borderId="1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34" fillId="0" borderId="15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49" fontId="32" fillId="0" borderId="1" xfId="0" applyNumberFormat="1" applyFont="1" applyFill="1" applyBorder="1" applyAlignment="1">
      <alignment horizontal="center" vertical="center"/>
    </xf>
    <xf numFmtId="0" fontId="37" fillId="0" borderId="1" xfId="0" applyNumberFormat="1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horizontal="center" vertical="top"/>
    </xf>
    <xf numFmtId="0" fontId="36" fillId="0" borderId="1" xfId="0" applyFont="1" applyFill="1" applyBorder="1" applyAlignment="1">
      <alignment horizontal="left" vertical="top" wrapText="1"/>
    </xf>
    <xf numFmtId="0" fontId="43" fillId="0" borderId="1" xfId="0" applyFont="1" applyFill="1" applyBorder="1" applyAlignment="1">
      <alignment horizontal="left" vertical="top" wrapText="1"/>
    </xf>
    <xf numFmtId="0" fontId="32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wrapText="1"/>
    </xf>
    <xf numFmtId="0" fontId="37" fillId="0" borderId="17" xfId="0" applyFont="1" applyFill="1" applyBorder="1" applyAlignment="1">
      <alignment horizontal="left" vertical="top"/>
    </xf>
    <xf numFmtId="0" fontId="37" fillId="0" borderId="18" xfId="0" applyFont="1" applyFill="1" applyBorder="1" applyAlignment="1">
      <alignment horizontal="left" vertical="top"/>
    </xf>
    <xf numFmtId="0" fontId="37" fillId="0" borderId="16" xfId="0" applyFont="1" applyFill="1" applyBorder="1" applyAlignment="1">
      <alignment horizontal="left" vertical="top"/>
    </xf>
    <xf numFmtId="4" fontId="33" fillId="0" borderId="1" xfId="0" applyNumberFormat="1" applyFont="1" applyFill="1" applyBorder="1" applyAlignment="1">
      <alignment horizontal="left" vertical="top" wrapText="1"/>
    </xf>
    <xf numFmtId="0" fontId="32" fillId="0" borderId="17" xfId="0" applyFont="1" applyFill="1" applyBorder="1" applyAlignment="1">
      <alignment horizontal="left" vertical="center" wrapText="1"/>
    </xf>
    <xf numFmtId="0" fontId="32" fillId="0" borderId="18" xfId="0" applyFont="1" applyFill="1" applyBorder="1" applyAlignment="1">
      <alignment horizontal="left" vertical="center" wrapText="1"/>
    </xf>
    <xf numFmtId="0" fontId="32" fillId="0" borderId="16" xfId="0" applyFont="1" applyFill="1" applyBorder="1" applyAlignment="1">
      <alignment horizontal="left" vertical="center" wrapText="1"/>
    </xf>
    <xf numFmtId="166" fontId="33" fillId="0" borderId="1" xfId="0" applyNumberFormat="1" applyFont="1" applyFill="1" applyBorder="1" applyAlignment="1">
      <alignment horizontal="center" vertical="top" wrapText="1"/>
    </xf>
    <xf numFmtId="165" fontId="33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left" vertical="top" wrapText="1"/>
    </xf>
    <xf numFmtId="0" fontId="40" fillId="0" borderId="1" xfId="0" applyFont="1" applyFill="1" applyBorder="1" applyAlignment="1">
      <alignment horizontal="center"/>
    </xf>
    <xf numFmtId="0" fontId="33" fillId="0" borderId="17" xfId="0" applyFont="1" applyFill="1" applyBorder="1" applyAlignment="1">
      <alignment horizontal="center"/>
    </xf>
    <xf numFmtId="0" fontId="33" fillId="0" borderId="18" xfId="0" applyFont="1" applyFill="1" applyBorder="1" applyAlignment="1">
      <alignment horizontal="center"/>
    </xf>
    <xf numFmtId="0" fontId="33" fillId="0" borderId="16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 vertical="top" wrapText="1"/>
    </xf>
    <xf numFmtId="2" fontId="33" fillId="0" borderId="1" xfId="0" applyNumberFormat="1" applyFont="1" applyFill="1" applyBorder="1" applyAlignment="1">
      <alignment horizontal="center" vertical="center" wrapText="1"/>
    </xf>
    <xf numFmtId="167" fontId="33" fillId="0" borderId="1" xfId="0" applyNumberFormat="1" applyFont="1" applyFill="1" applyBorder="1" applyAlignment="1">
      <alignment horizontal="center" vertical="center" wrapText="1"/>
    </xf>
    <xf numFmtId="165" fontId="33" fillId="0" borderId="1" xfId="0" applyNumberFormat="1" applyFont="1" applyFill="1" applyBorder="1" applyAlignment="1">
      <alignment horizontal="center" vertical="top"/>
    </xf>
    <xf numFmtId="0" fontId="37" fillId="0" borderId="17" xfId="0" applyFont="1" applyFill="1" applyBorder="1" applyAlignment="1">
      <alignment horizontal="center" vertical="top"/>
    </xf>
    <xf numFmtId="0" fontId="37" fillId="0" borderId="18" xfId="0" applyFont="1" applyFill="1" applyBorder="1" applyAlignment="1">
      <alignment horizontal="center" vertical="top"/>
    </xf>
    <xf numFmtId="0" fontId="37" fillId="0" borderId="16" xfId="0" applyFont="1" applyFill="1" applyBorder="1" applyAlignment="1">
      <alignment horizontal="center" vertical="top"/>
    </xf>
    <xf numFmtId="2" fontId="33" fillId="0" borderId="17" xfId="0" applyNumberFormat="1" applyFont="1" applyFill="1" applyBorder="1" applyAlignment="1">
      <alignment horizontal="center" vertical="center" wrapText="1"/>
    </xf>
    <xf numFmtId="2" fontId="33" fillId="0" borderId="18" xfId="0" applyNumberFormat="1" applyFont="1" applyFill="1" applyBorder="1" applyAlignment="1">
      <alignment horizontal="center" vertical="center" wrapText="1"/>
    </xf>
    <xf numFmtId="2" fontId="33" fillId="0" borderId="16" xfId="0" applyNumberFormat="1" applyFont="1" applyFill="1" applyBorder="1" applyAlignment="1">
      <alignment horizontal="center" vertical="center" wrapText="1"/>
    </xf>
    <xf numFmtId="167" fontId="33" fillId="0" borderId="1" xfId="0" applyNumberFormat="1" applyFont="1" applyFill="1" applyBorder="1" applyAlignment="1">
      <alignment horizontal="center" vertical="top" wrapText="1"/>
    </xf>
    <xf numFmtId="165" fontId="33" fillId="0" borderId="1" xfId="0" applyNumberFormat="1" applyFont="1" applyFill="1" applyBorder="1" applyAlignment="1">
      <alignment horizontal="left" vertical="top" wrapText="1"/>
    </xf>
    <xf numFmtId="16" fontId="33" fillId="0" borderId="17" xfId="0" applyNumberFormat="1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top"/>
    </xf>
    <xf numFmtId="0" fontId="33" fillId="0" borderId="16" xfId="0" applyFont="1" applyFill="1" applyBorder="1" applyAlignment="1">
      <alignment horizontal="center" vertical="top"/>
    </xf>
    <xf numFmtId="0" fontId="42" fillId="0" borderId="17" xfId="0" applyFont="1" applyFill="1" applyBorder="1" applyAlignment="1">
      <alignment horizontal="left" vertical="top" wrapText="1"/>
    </xf>
    <xf numFmtId="0" fontId="42" fillId="0" borderId="18" xfId="0" applyFont="1" applyFill="1" applyBorder="1" applyAlignment="1">
      <alignment horizontal="left" vertical="top" wrapText="1"/>
    </xf>
    <xf numFmtId="0" fontId="42" fillId="0" borderId="16" xfId="0" applyFont="1" applyFill="1" applyBorder="1" applyAlignment="1">
      <alignment horizontal="left" vertical="top" wrapText="1"/>
    </xf>
    <xf numFmtId="0" fontId="37" fillId="0" borderId="17" xfId="0" applyFont="1" applyFill="1" applyBorder="1" applyAlignment="1">
      <alignment horizontal="center" vertical="top" wrapText="1"/>
    </xf>
    <xf numFmtId="0" fontId="37" fillId="0" borderId="18" xfId="0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center" vertical="top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32" fillId="0" borderId="17" xfId="0" applyFont="1" applyFill="1" applyBorder="1" applyAlignment="1">
      <alignment horizontal="center" vertical="top"/>
    </xf>
    <xf numFmtId="0" fontId="32" fillId="0" borderId="18" xfId="0" applyFont="1" applyFill="1" applyBorder="1" applyAlignment="1">
      <alignment horizontal="center" vertical="top"/>
    </xf>
    <xf numFmtId="0" fontId="32" fillId="0" borderId="16" xfId="0" applyFont="1" applyFill="1" applyBorder="1" applyAlignment="1">
      <alignment horizontal="center" vertical="top"/>
    </xf>
    <xf numFmtId="0" fontId="37" fillId="0" borderId="17" xfId="0" applyFont="1" applyFill="1" applyBorder="1" applyAlignment="1">
      <alignment horizontal="center"/>
    </xf>
    <xf numFmtId="0" fontId="37" fillId="0" borderId="18" xfId="0" applyFont="1" applyFill="1" applyBorder="1" applyAlignment="1">
      <alignment horizontal="center"/>
    </xf>
    <xf numFmtId="0" fontId="37" fillId="0" borderId="16" xfId="0" applyFont="1" applyFill="1" applyBorder="1" applyAlignment="1">
      <alignment horizontal="center"/>
    </xf>
  </cellXfs>
  <cellStyles count="47">
    <cellStyle name="20% - Акцент1 2" xfId="5" xr:uid="{00000000-0005-0000-0000-000000000000}"/>
    <cellStyle name="20% - Акцент2 2" xfId="6" xr:uid="{00000000-0005-0000-0000-000001000000}"/>
    <cellStyle name="20% - Акцент3 2" xfId="7" xr:uid="{00000000-0005-0000-0000-000002000000}"/>
    <cellStyle name="20% - Акцент4 2" xfId="8" xr:uid="{00000000-0005-0000-0000-000003000000}"/>
    <cellStyle name="20% - Акцент5 2" xfId="9" xr:uid="{00000000-0005-0000-0000-000004000000}"/>
    <cellStyle name="20% - Акцент6 2" xfId="10" xr:uid="{00000000-0005-0000-0000-000005000000}"/>
    <cellStyle name="40% - Акцент1 2" xfId="11" xr:uid="{00000000-0005-0000-0000-000006000000}"/>
    <cellStyle name="40% - Акцент2 2" xfId="12" xr:uid="{00000000-0005-0000-0000-000007000000}"/>
    <cellStyle name="40% - Акцент3 2" xfId="13" xr:uid="{00000000-0005-0000-0000-000008000000}"/>
    <cellStyle name="40% - Акцент4 2" xfId="14" xr:uid="{00000000-0005-0000-0000-000009000000}"/>
    <cellStyle name="40% - Акцент5 2" xfId="15" xr:uid="{00000000-0005-0000-0000-00000A000000}"/>
    <cellStyle name="40% - Акцент6 2" xfId="16" xr:uid="{00000000-0005-0000-0000-00000B000000}"/>
    <cellStyle name="60% - Акцент1 2" xfId="17" xr:uid="{00000000-0005-0000-0000-00000C000000}"/>
    <cellStyle name="60% - Акцент2 2" xfId="18" xr:uid="{00000000-0005-0000-0000-00000D000000}"/>
    <cellStyle name="60% - Акцент3 2" xfId="19" xr:uid="{00000000-0005-0000-0000-00000E000000}"/>
    <cellStyle name="60% - Акцент4 2" xfId="20" xr:uid="{00000000-0005-0000-0000-00000F000000}"/>
    <cellStyle name="60% - Акцент5 2" xfId="21" xr:uid="{00000000-0005-0000-0000-000010000000}"/>
    <cellStyle name="60% - Акцент6 2" xfId="22" xr:uid="{00000000-0005-0000-0000-000011000000}"/>
    <cellStyle name="xl38" xfId="23" xr:uid="{00000000-0005-0000-0000-000012000000}"/>
    <cellStyle name="Акцент1 2" xfId="24" xr:uid="{00000000-0005-0000-0000-000013000000}"/>
    <cellStyle name="Акцент2 2" xfId="25" xr:uid="{00000000-0005-0000-0000-000014000000}"/>
    <cellStyle name="Акцент3 2" xfId="26" xr:uid="{00000000-0005-0000-0000-000015000000}"/>
    <cellStyle name="Акцент4 2" xfId="27" xr:uid="{00000000-0005-0000-0000-000016000000}"/>
    <cellStyle name="Акцент5 2" xfId="28" xr:uid="{00000000-0005-0000-0000-000017000000}"/>
    <cellStyle name="Акцент6 2" xfId="29" xr:uid="{00000000-0005-0000-0000-000018000000}"/>
    <cellStyle name="Ввод  2" xfId="30" xr:uid="{00000000-0005-0000-0000-000019000000}"/>
    <cellStyle name="Вывод 2" xfId="31" xr:uid="{00000000-0005-0000-0000-00001A000000}"/>
    <cellStyle name="Вычисление 2" xfId="32" xr:uid="{00000000-0005-0000-0000-00001B000000}"/>
    <cellStyle name="Заголовок 1 2" xfId="33" xr:uid="{00000000-0005-0000-0000-00001C000000}"/>
    <cellStyle name="Заголовок 2 2" xfId="34" xr:uid="{00000000-0005-0000-0000-00001D000000}"/>
    <cellStyle name="Заголовок 3 2" xfId="35" xr:uid="{00000000-0005-0000-0000-00001E000000}"/>
    <cellStyle name="Заголовок 4 2" xfId="36" xr:uid="{00000000-0005-0000-0000-00001F000000}"/>
    <cellStyle name="Итог 2" xfId="37" xr:uid="{00000000-0005-0000-0000-000020000000}"/>
    <cellStyle name="Контрольная ячейка 2" xfId="38" xr:uid="{00000000-0005-0000-0000-000021000000}"/>
    <cellStyle name="Название 2" xfId="39" xr:uid="{00000000-0005-0000-0000-000022000000}"/>
    <cellStyle name="Нейтральный 2" xfId="40" xr:uid="{00000000-0005-0000-0000-000023000000}"/>
    <cellStyle name="Обычный" xfId="0" builtinId="0"/>
    <cellStyle name="Обычный 2" xfId="1" xr:uid="{00000000-0005-0000-0000-000025000000}"/>
    <cellStyle name="Обычный 3" xfId="4" xr:uid="{00000000-0005-0000-0000-000026000000}"/>
    <cellStyle name="Плохой 2" xfId="41" xr:uid="{00000000-0005-0000-0000-000027000000}"/>
    <cellStyle name="Пояснение 2" xfId="42" xr:uid="{00000000-0005-0000-0000-000028000000}"/>
    <cellStyle name="Примечание 2" xfId="43" xr:uid="{00000000-0005-0000-0000-000029000000}"/>
    <cellStyle name="Процентный" xfId="3" builtinId="5"/>
    <cellStyle name="Связанная ячейка 2" xfId="44" xr:uid="{00000000-0005-0000-0000-00002B000000}"/>
    <cellStyle name="Текст предупреждения 2" xfId="45" xr:uid="{00000000-0005-0000-0000-00002C000000}"/>
    <cellStyle name="Финансовый" xfId="2" builtinId="3"/>
    <cellStyle name="Хороший 2" xfId="46" xr:uid="{00000000-0005-0000-0000-00002E000000}"/>
  </cellStyles>
  <dxfs count="18"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  <dxf>
      <fill>
        <patternFill>
          <bgColor indexed="31"/>
        </patternFill>
      </fill>
      <border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>
          <bgColor indexed="31"/>
        </patternFill>
      </fill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>
          <bgColor indexed="45"/>
        </patternFill>
      </fill>
      <border>
        <left style="thin">
          <color indexed="29"/>
        </left>
        <right style="thin">
          <color indexed="29"/>
        </right>
        <top style="thin">
          <color indexed="29"/>
        </top>
        <bottom style="thin">
          <color indexed="29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31"/>
  <sheetViews>
    <sheetView tabSelected="1" view="pageBreakPreview" topLeftCell="A808" zoomScale="70" zoomScaleNormal="55" zoomScaleSheetLayoutView="70" zoomScalePageLayoutView="40" workbookViewId="0">
      <selection activeCell="K828" sqref="K828:K831"/>
    </sheetView>
  </sheetViews>
  <sheetFormatPr defaultRowHeight="15" x14ac:dyDescent="0.25"/>
  <cols>
    <col min="1" max="1" width="9.42578125" style="45" customWidth="1"/>
    <col min="2" max="2" width="38.42578125" style="49" customWidth="1"/>
    <col min="3" max="3" width="36.85546875" style="39" customWidth="1"/>
    <col min="4" max="4" width="44.28515625" style="31" customWidth="1"/>
    <col min="5" max="5" width="28.28515625" style="25" customWidth="1"/>
    <col min="6" max="6" width="27.85546875" style="63" customWidth="1"/>
    <col min="7" max="7" width="29.140625" style="63" customWidth="1"/>
    <col min="8" max="8" width="22.28515625" style="63" customWidth="1"/>
    <col min="9" max="9" width="19.7109375" style="63" customWidth="1"/>
    <col min="10" max="10" width="19.5703125" style="63" customWidth="1"/>
    <col min="11" max="11" width="32.85546875" style="31" customWidth="1"/>
    <col min="12" max="12" width="33.140625" style="25" customWidth="1"/>
    <col min="13" max="13" width="9.140625" style="25"/>
    <col min="14" max="14" width="28" style="25" customWidth="1"/>
    <col min="15" max="16384" width="9.140625" style="25"/>
  </cols>
  <sheetData>
    <row r="1" spans="1:24" ht="63" customHeight="1" x14ac:dyDescent="0.3">
      <c r="A1" s="43"/>
      <c r="B1" s="46"/>
      <c r="C1" s="50"/>
      <c r="D1" s="1"/>
      <c r="E1" s="1"/>
      <c r="F1" s="12"/>
      <c r="G1" s="12"/>
      <c r="H1" s="12"/>
      <c r="I1" s="12"/>
      <c r="J1" s="12"/>
      <c r="K1" s="278"/>
      <c r="L1" s="27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</row>
    <row r="2" spans="1:24" ht="72.75" customHeight="1" x14ac:dyDescent="0.25">
      <c r="A2" s="168" t="s">
        <v>373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</row>
    <row r="3" spans="1:24" ht="18.75" x14ac:dyDescent="0.3">
      <c r="A3" s="254"/>
      <c r="B3" s="255"/>
      <c r="C3" s="255"/>
      <c r="D3" s="255"/>
      <c r="E3" s="255"/>
      <c r="F3" s="255"/>
      <c r="G3" s="255"/>
      <c r="H3" s="255"/>
      <c r="I3" s="255"/>
      <c r="J3" s="255"/>
      <c r="K3" s="256"/>
      <c r="L3" s="2" t="s">
        <v>153</v>
      </c>
    </row>
    <row r="4" spans="1:24" ht="101.25" x14ac:dyDescent="0.25">
      <c r="A4" s="78" t="s">
        <v>0</v>
      </c>
      <c r="B4" s="84" t="s">
        <v>1</v>
      </c>
      <c r="C4" s="24" t="s">
        <v>16</v>
      </c>
      <c r="D4" s="82" t="s">
        <v>2</v>
      </c>
      <c r="E4" s="84" t="s">
        <v>3</v>
      </c>
      <c r="F4" s="84" t="s">
        <v>4</v>
      </c>
      <c r="G4" s="84" t="s">
        <v>5</v>
      </c>
      <c r="H4" s="84" t="s">
        <v>6</v>
      </c>
      <c r="I4" s="84" t="s">
        <v>7</v>
      </c>
      <c r="J4" s="84" t="s">
        <v>8</v>
      </c>
      <c r="K4" s="82" t="s">
        <v>9</v>
      </c>
      <c r="L4" s="84" t="s">
        <v>10</v>
      </c>
    </row>
    <row r="5" spans="1:24" ht="23.25" customHeight="1" x14ac:dyDescent="0.3">
      <c r="A5" s="249"/>
      <c r="B5" s="168" t="s">
        <v>343</v>
      </c>
      <c r="C5" s="169"/>
      <c r="D5" s="170"/>
      <c r="E5" s="3" t="s">
        <v>24</v>
      </c>
      <c r="F5" s="13">
        <f>F10+F79+F100+F139+F221+F239+F340+F387+F517+F551+F592+F606+F619+F628+F637+F646+F680+F693+F702+F723+F740+F774+F792+F812+F828+F808</f>
        <v>82173970.143000007</v>
      </c>
      <c r="G5" s="13">
        <f>G10+G79+G100+G139+G221+G239+G340+G387+G517+G551+G592+G606+G619+G628+G637+G646+G680+G693+G702+G723+G740+G774+G792+G812+G828+G808</f>
        <v>80056222.015000001</v>
      </c>
      <c r="H5" s="13">
        <f>H10+H79+H100+H139+H221+H239+H340+H387+H517+H551+H592+H606+H619+H628+H637+H646+H680+H693+H702+H723+H740+H774+H792+H812+H828+H808</f>
        <v>71128285.642000005</v>
      </c>
      <c r="I5" s="121">
        <f>G5/F5*100</f>
        <v>97.422847984203912</v>
      </c>
      <c r="J5" s="122">
        <f>H5/G5*100</f>
        <v>88.847916941012812</v>
      </c>
      <c r="K5" s="202"/>
      <c r="L5" s="171"/>
    </row>
    <row r="6" spans="1:24" ht="22.5" customHeight="1" x14ac:dyDescent="0.3">
      <c r="A6" s="249"/>
      <c r="B6" s="244"/>
      <c r="C6" s="169"/>
      <c r="D6" s="170"/>
      <c r="E6" s="4" t="s">
        <v>12</v>
      </c>
      <c r="F6" s="13"/>
      <c r="G6" s="14"/>
      <c r="H6" s="14"/>
      <c r="I6" s="121"/>
      <c r="J6" s="122"/>
      <c r="K6" s="202"/>
      <c r="L6" s="171"/>
    </row>
    <row r="7" spans="1:24" ht="41.25" customHeight="1" x14ac:dyDescent="0.25">
      <c r="A7" s="249"/>
      <c r="B7" s="244"/>
      <c r="C7" s="169"/>
      <c r="D7" s="170"/>
      <c r="E7" s="3" t="s">
        <v>13</v>
      </c>
      <c r="F7" s="14">
        <f t="shared" ref="F7:H8" si="0">F12+F81+F102+F141+F223+F241+F342+F389+F519+F553+F594+F608+F621+F630+F639+F648+F682+F695+F704+F725+F742+F776+F794+F814+F830+F810</f>
        <v>66688222.11999999</v>
      </c>
      <c r="G7" s="14">
        <f t="shared" si="0"/>
        <v>64587397.850000001</v>
      </c>
      <c r="H7" s="14">
        <f t="shared" si="0"/>
        <v>56798621.912000008</v>
      </c>
      <c r="I7" s="121">
        <f>G7/F7*100</f>
        <v>96.84978216060442</v>
      </c>
      <c r="J7" s="122">
        <f>H7/G7*100</f>
        <v>87.940718782185783</v>
      </c>
      <c r="K7" s="202"/>
      <c r="L7" s="171"/>
    </row>
    <row r="8" spans="1:24" ht="40.5" customHeight="1" x14ac:dyDescent="0.25">
      <c r="A8" s="249"/>
      <c r="B8" s="244"/>
      <c r="C8" s="169"/>
      <c r="D8" s="170"/>
      <c r="E8" s="3" t="s">
        <v>14</v>
      </c>
      <c r="F8" s="14">
        <f t="shared" si="0"/>
        <v>15485748.023</v>
      </c>
      <c r="G8" s="14">
        <f t="shared" si="0"/>
        <v>15468824.165000001</v>
      </c>
      <c r="H8" s="14">
        <f t="shared" si="0"/>
        <v>14329663.73</v>
      </c>
      <c r="I8" s="121">
        <f>G8/F8*100</f>
        <v>99.890713332188653</v>
      </c>
      <c r="J8" s="122">
        <f>H8/G8*100</f>
        <v>92.635765829070053</v>
      </c>
      <c r="K8" s="202"/>
      <c r="L8" s="171"/>
    </row>
    <row r="9" spans="1:24" ht="22.5" customHeight="1" x14ac:dyDescent="0.35">
      <c r="A9" s="88"/>
      <c r="B9" s="87" t="s">
        <v>15</v>
      </c>
      <c r="C9" s="71"/>
      <c r="D9" s="72"/>
      <c r="E9" s="3"/>
      <c r="F9" s="15"/>
      <c r="G9" s="15"/>
      <c r="H9" s="15"/>
      <c r="I9" s="123"/>
      <c r="J9" s="124"/>
      <c r="K9" s="75"/>
      <c r="L9" s="5"/>
    </row>
    <row r="10" spans="1:24" ht="26.25" customHeight="1" x14ac:dyDescent="0.25">
      <c r="A10" s="251" t="s">
        <v>22</v>
      </c>
      <c r="B10" s="186" t="s">
        <v>19</v>
      </c>
      <c r="C10" s="226"/>
      <c r="D10" s="170"/>
      <c r="E10" s="3" t="s">
        <v>11</v>
      </c>
      <c r="F10" s="51">
        <f>F12+F13</f>
        <v>16497942.219999999</v>
      </c>
      <c r="G10" s="51">
        <f>G12+G13</f>
        <v>16313979.739999998</v>
      </c>
      <c r="H10" s="51">
        <f>H12+H13</f>
        <v>10037911.479999999</v>
      </c>
      <c r="I10" s="125">
        <f>G10/F10*100</f>
        <v>98.884936814865384</v>
      </c>
      <c r="J10" s="126">
        <f t="shared" ref="J10:J13" si="1">H10/G10*100</f>
        <v>61.529508065945407</v>
      </c>
      <c r="K10" s="202" t="s">
        <v>378</v>
      </c>
      <c r="L10" s="170"/>
      <c r="M10" s="26"/>
      <c r="N10" s="34"/>
    </row>
    <row r="11" spans="1:24" ht="20.25" x14ac:dyDescent="0.25">
      <c r="A11" s="251"/>
      <c r="B11" s="186"/>
      <c r="C11" s="169"/>
      <c r="D11" s="170"/>
      <c r="E11" s="4" t="s">
        <v>12</v>
      </c>
      <c r="F11" s="51"/>
      <c r="G11" s="51"/>
      <c r="H11" s="51"/>
      <c r="I11" s="125"/>
      <c r="J11" s="126"/>
      <c r="K11" s="202"/>
      <c r="L11" s="170"/>
      <c r="M11" s="26"/>
    </row>
    <row r="12" spans="1:24" ht="40.5" customHeight="1" x14ac:dyDescent="0.25">
      <c r="A12" s="251"/>
      <c r="B12" s="186"/>
      <c r="C12" s="169"/>
      <c r="D12" s="170"/>
      <c r="E12" s="3" t="s">
        <v>13</v>
      </c>
      <c r="F12" s="51">
        <f>F17+F21+F25+F29+F33+F37+F41+F45+F49+F53+F57+F61+F65+F69+F73+F77</f>
        <v>13895999.349999998</v>
      </c>
      <c r="G12" s="51">
        <f t="shared" ref="G12:H12" si="2">G17+G21+G25+G29+G33+G37+G41+G45+G49+G53+G57+G61+G65+G69+G73+G77</f>
        <v>13713488.029999997</v>
      </c>
      <c r="H12" s="51">
        <f t="shared" si="2"/>
        <v>8340642.379999998</v>
      </c>
      <c r="I12" s="125">
        <f>G12/F12*100</f>
        <v>98.686590899991657</v>
      </c>
      <c r="J12" s="122">
        <f t="shared" si="1"/>
        <v>60.820721626429275</v>
      </c>
      <c r="K12" s="202"/>
      <c r="L12" s="170"/>
      <c r="M12" s="26"/>
    </row>
    <row r="13" spans="1:24" ht="40.5" x14ac:dyDescent="0.25">
      <c r="A13" s="251"/>
      <c r="B13" s="186"/>
      <c r="C13" s="169"/>
      <c r="D13" s="170"/>
      <c r="E13" s="3" t="s">
        <v>14</v>
      </c>
      <c r="F13" s="51">
        <f>F18+F22+F26+F30+F34+F38+F42+F46+F50+F54+F58+F62+F66+F70+F74+F78</f>
        <v>2601942.87</v>
      </c>
      <c r="G13" s="51">
        <f t="shared" ref="G13:H13" si="3">G18+G22+G26+G30+G34+G38+G42+G46+G50+G54+G58+G62+G66+G70+G74+G78</f>
        <v>2600491.71</v>
      </c>
      <c r="H13" s="51">
        <f t="shared" si="3"/>
        <v>1697269.1</v>
      </c>
      <c r="I13" s="125">
        <f>G13/F13*100</f>
        <v>99.944227830029178</v>
      </c>
      <c r="J13" s="126">
        <f t="shared" si="1"/>
        <v>65.267237479484223</v>
      </c>
      <c r="K13" s="202"/>
      <c r="L13" s="170"/>
      <c r="M13" s="26"/>
    </row>
    <row r="14" spans="1:24" ht="23.25" customHeight="1" x14ac:dyDescent="0.25">
      <c r="A14" s="78"/>
      <c r="B14" s="84" t="s">
        <v>12</v>
      </c>
      <c r="C14" s="71"/>
      <c r="D14" s="62"/>
      <c r="E14" s="3"/>
      <c r="F14" s="51"/>
      <c r="G14" s="51"/>
      <c r="H14" s="51"/>
      <c r="I14" s="125"/>
      <c r="J14" s="126"/>
      <c r="K14" s="75"/>
      <c r="L14" s="72"/>
    </row>
    <row r="15" spans="1:24" ht="21.75" customHeight="1" x14ac:dyDescent="0.25">
      <c r="A15" s="172" t="s">
        <v>17</v>
      </c>
      <c r="B15" s="247"/>
      <c r="C15" s="169"/>
      <c r="D15" s="170" t="s">
        <v>255</v>
      </c>
      <c r="E15" s="72" t="s">
        <v>11</v>
      </c>
      <c r="F15" s="16">
        <f>F17+F18</f>
        <v>5922348.9000000004</v>
      </c>
      <c r="G15" s="16">
        <f>G17+G18</f>
        <v>5922348.9000000004</v>
      </c>
      <c r="H15" s="16">
        <f>H17+H18</f>
        <v>3683848.73</v>
      </c>
      <c r="I15" s="127">
        <f>G15/F15*100</f>
        <v>100</v>
      </c>
      <c r="J15" s="128">
        <f t="shared" ref="J15" si="4">H15/G15*100</f>
        <v>62.20249418267133</v>
      </c>
      <c r="K15" s="183" t="s">
        <v>33</v>
      </c>
      <c r="L15" s="203"/>
      <c r="N15" s="34"/>
    </row>
    <row r="16" spans="1:24" ht="18" customHeight="1" x14ac:dyDescent="0.25">
      <c r="A16" s="172"/>
      <c r="B16" s="247"/>
      <c r="C16" s="169"/>
      <c r="D16" s="170"/>
      <c r="E16" s="94" t="s">
        <v>18</v>
      </c>
      <c r="F16" s="16"/>
      <c r="G16" s="16"/>
      <c r="H16" s="16"/>
      <c r="I16" s="127"/>
      <c r="J16" s="128"/>
      <c r="K16" s="183"/>
      <c r="L16" s="203"/>
    </row>
    <row r="17" spans="1:14" ht="45.75" customHeight="1" x14ac:dyDescent="0.25">
      <c r="A17" s="172"/>
      <c r="B17" s="247"/>
      <c r="C17" s="169"/>
      <c r="D17" s="170"/>
      <c r="E17" s="72" t="s">
        <v>13</v>
      </c>
      <c r="F17" s="16">
        <v>5150096.9000000004</v>
      </c>
      <c r="G17" s="16">
        <v>5150096.9000000004</v>
      </c>
      <c r="H17" s="16">
        <v>3203488.75</v>
      </c>
      <c r="I17" s="127">
        <f>G17/F17*100</f>
        <v>100</v>
      </c>
      <c r="J17" s="128">
        <f t="shared" ref="J17:J23" si="5">H17/G17*100</f>
        <v>62.202494675391442</v>
      </c>
      <c r="K17" s="183"/>
      <c r="L17" s="203"/>
      <c r="N17" s="34"/>
    </row>
    <row r="18" spans="1:14" ht="87" customHeight="1" x14ac:dyDescent="0.25">
      <c r="A18" s="172"/>
      <c r="B18" s="247"/>
      <c r="C18" s="169"/>
      <c r="D18" s="170"/>
      <c r="E18" s="72" t="s">
        <v>14</v>
      </c>
      <c r="F18" s="23">
        <v>772252</v>
      </c>
      <c r="G18" s="23">
        <v>772252</v>
      </c>
      <c r="H18" s="23">
        <v>480359.98</v>
      </c>
      <c r="I18" s="127">
        <f>G18/F18*100</f>
        <v>100</v>
      </c>
      <c r="J18" s="128">
        <f t="shared" si="5"/>
        <v>62.202490896753901</v>
      </c>
      <c r="K18" s="183"/>
      <c r="L18" s="203"/>
    </row>
    <row r="19" spans="1:14" ht="28.5" customHeight="1" x14ac:dyDescent="0.25">
      <c r="A19" s="172" t="s">
        <v>269</v>
      </c>
      <c r="B19" s="247"/>
      <c r="C19" s="169"/>
      <c r="D19" s="170" t="s">
        <v>379</v>
      </c>
      <c r="E19" s="72" t="s">
        <v>11</v>
      </c>
      <c r="F19" s="16">
        <f>F21+F22</f>
        <v>88535.400000000009</v>
      </c>
      <c r="G19" s="16">
        <f>G21+G22</f>
        <v>59512.75</v>
      </c>
      <c r="H19" s="16">
        <f>H21+H22</f>
        <v>54113.909999999996</v>
      </c>
      <c r="I19" s="127">
        <f>G19/F19*100</f>
        <v>67.219157534726222</v>
      </c>
      <c r="J19" s="128">
        <f t="shared" si="5"/>
        <v>90.928263271315799</v>
      </c>
      <c r="K19" s="202" t="s">
        <v>33</v>
      </c>
      <c r="L19" s="203"/>
    </row>
    <row r="20" spans="1:14" ht="18.75" customHeight="1" x14ac:dyDescent="0.25">
      <c r="A20" s="172"/>
      <c r="B20" s="247"/>
      <c r="C20" s="169"/>
      <c r="D20" s="170"/>
      <c r="E20" s="94" t="s">
        <v>18</v>
      </c>
      <c r="F20" s="16"/>
      <c r="G20" s="16"/>
      <c r="H20" s="16"/>
      <c r="I20" s="127"/>
      <c r="J20" s="128"/>
      <c r="K20" s="202"/>
      <c r="L20" s="203"/>
    </row>
    <row r="21" spans="1:14" ht="38.25" customHeight="1" x14ac:dyDescent="0.25">
      <c r="A21" s="172"/>
      <c r="B21" s="247"/>
      <c r="C21" s="169"/>
      <c r="D21" s="170"/>
      <c r="E21" s="72" t="s">
        <v>13</v>
      </c>
      <c r="F21" s="16">
        <v>84108.6</v>
      </c>
      <c r="G21" s="16">
        <v>56537.11</v>
      </c>
      <c r="H21" s="16">
        <v>51408.21</v>
      </c>
      <c r="I21" s="127">
        <f>G21/F21*100</f>
        <v>67.219178538223204</v>
      </c>
      <c r="J21" s="110">
        <f t="shared" si="5"/>
        <v>90.928259332675481</v>
      </c>
      <c r="K21" s="202"/>
      <c r="L21" s="203"/>
    </row>
    <row r="22" spans="1:14" ht="61.5" customHeight="1" x14ac:dyDescent="0.25">
      <c r="A22" s="172"/>
      <c r="B22" s="247"/>
      <c r="C22" s="169"/>
      <c r="D22" s="170"/>
      <c r="E22" s="72" t="s">
        <v>14</v>
      </c>
      <c r="F22" s="23">
        <v>4426.8</v>
      </c>
      <c r="G22" s="23">
        <v>2975.64</v>
      </c>
      <c r="H22" s="23">
        <v>2705.7</v>
      </c>
      <c r="I22" s="129">
        <f>G22/F22*100</f>
        <v>67.218758471130386</v>
      </c>
      <c r="J22" s="110">
        <f t="shared" si="5"/>
        <v>90.928338105415975</v>
      </c>
      <c r="K22" s="202"/>
      <c r="L22" s="203"/>
    </row>
    <row r="23" spans="1:14" ht="18.75" customHeight="1" x14ac:dyDescent="0.25">
      <c r="A23" s="172" t="s">
        <v>270</v>
      </c>
      <c r="B23" s="247"/>
      <c r="C23" s="169"/>
      <c r="D23" s="170" t="s">
        <v>256</v>
      </c>
      <c r="E23" s="72" t="s">
        <v>11</v>
      </c>
      <c r="F23" s="16">
        <f>F25+F26</f>
        <v>132487.78</v>
      </c>
      <c r="G23" s="16">
        <f>G25+G26</f>
        <v>132487.78</v>
      </c>
      <c r="H23" s="16">
        <f>H25+H26</f>
        <v>61079.83</v>
      </c>
      <c r="I23" s="127">
        <f>G23/F23*100</f>
        <v>100</v>
      </c>
      <c r="J23" s="110">
        <f t="shared" si="5"/>
        <v>46.102236749683634</v>
      </c>
      <c r="K23" s="202" t="s">
        <v>33</v>
      </c>
      <c r="L23" s="203"/>
    </row>
    <row r="24" spans="1:14" ht="20.25" x14ac:dyDescent="0.25">
      <c r="A24" s="172"/>
      <c r="B24" s="247"/>
      <c r="C24" s="169"/>
      <c r="D24" s="170"/>
      <c r="E24" s="94" t="s">
        <v>18</v>
      </c>
      <c r="F24" s="16"/>
      <c r="G24" s="16"/>
      <c r="H24" s="16"/>
      <c r="I24" s="127"/>
      <c r="J24" s="128"/>
      <c r="K24" s="202"/>
      <c r="L24" s="203"/>
    </row>
    <row r="25" spans="1:14" ht="40.5" x14ac:dyDescent="0.25">
      <c r="A25" s="172"/>
      <c r="B25" s="247"/>
      <c r="C25" s="169"/>
      <c r="D25" s="170"/>
      <c r="E25" s="72" t="s">
        <v>13</v>
      </c>
      <c r="F25" s="16">
        <v>131162.9</v>
      </c>
      <c r="G25" s="16">
        <v>131162.9</v>
      </c>
      <c r="H25" s="16">
        <v>60469.03</v>
      </c>
      <c r="I25" s="127">
        <f t="shared" ref="I25:J27" si="6">G25/F25*100</f>
        <v>100</v>
      </c>
      <c r="J25" s="110">
        <f t="shared" si="6"/>
        <v>46.10223622685988</v>
      </c>
      <c r="K25" s="202"/>
      <c r="L25" s="203"/>
    </row>
    <row r="26" spans="1:14" ht="39.75" customHeight="1" x14ac:dyDescent="0.25">
      <c r="A26" s="172"/>
      <c r="B26" s="247"/>
      <c r="C26" s="169"/>
      <c r="D26" s="170"/>
      <c r="E26" s="72" t="s">
        <v>14</v>
      </c>
      <c r="F26" s="23">
        <v>1324.88</v>
      </c>
      <c r="G26" s="23">
        <v>1324.88</v>
      </c>
      <c r="H26" s="23">
        <v>610.79999999999995</v>
      </c>
      <c r="I26" s="127">
        <f t="shared" si="6"/>
        <v>100</v>
      </c>
      <c r="J26" s="110">
        <f t="shared" si="6"/>
        <v>46.102288509147996</v>
      </c>
      <c r="K26" s="202"/>
      <c r="L26" s="203"/>
    </row>
    <row r="27" spans="1:14" ht="18.75" customHeight="1" x14ac:dyDescent="0.25">
      <c r="A27" s="172" t="s">
        <v>271</v>
      </c>
      <c r="B27" s="247"/>
      <c r="C27" s="169"/>
      <c r="D27" s="170" t="s">
        <v>257</v>
      </c>
      <c r="E27" s="72" t="s">
        <v>11</v>
      </c>
      <c r="F27" s="16">
        <f>F29+F30</f>
        <v>62025.979999999996</v>
      </c>
      <c r="G27" s="16">
        <f>G29+G30</f>
        <v>62025.979999999996</v>
      </c>
      <c r="H27" s="16">
        <f>H29+H30</f>
        <v>61083.369999999995</v>
      </c>
      <c r="I27" s="127">
        <f t="shared" si="6"/>
        <v>100</v>
      </c>
      <c r="J27" s="128">
        <f>H27/G27*100</f>
        <v>98.480298094443654</v>
      </c>
      <c r="K27" s="202" t="s">
        <v>33</v>
      </c>
      <c r="L27" s="203"/>
    </row>
    <row r="28" spans="1:14" ht="20.25" x14ac:dyDescent="0.25">
      <c r="A28" s="172"/>
      <c r="B28" s="247"/>
      <c r="C28" s="169"/>
      <c r="D28" s="170"/>
      <c r="E28" s="94" t="s">
        <v>18</v>
      </c>
      <c r="F28" s="16"/>
      <c r="G28" s="16"/>
      <c r="H28" s="16"/>
      <c r="I28" s="127"/>
      <c r="J28" s="128"/>
      <c r="K28" s="202"/>
      <c r="L28" s="203"/>
    </row>
    <row r="29" spans="1:14" ht="40.5" x14ac:dyDescent="0.25">
      <c r="A29" s="172"/>
      <c r="B29" s="247"/>
      <c r="C29" s="169"/>
      <c r="D29" s="170"/>
      <c r="E29" s="72" t="s">
        <v>13</v>
      </c>
      <c r="F29" s="16">
        <v>50275.25</v>
      </c>
      <c r="G29" s="16">
        <v>50275.25</v>
      </c>
      <c r="H29" s="16">
        <v>49522.46</v>
      </c>
      <c r="I29" s="127">
        <f>G29/F29*100</f>
        <v>100</v>
      </c>
      <c r="J29" s="128">
        <f t="shared" ref="J29:J34" si="7">H29/G29*100</f>
        <v>98.502662841059959</v>
      </c>
      <c r="K29" s="202"/>
      <c r="L29" s="203"/>
    </row>
    <row r="30" spans="1:14" ht="45" customHeight="1" x14ac:dyDescent="0.25">
      <c r="A30" s="172"/>
      <c r="B30" s="247"/>
      <c r="C30" s="169"/>
      <c r="D30" s="170"/>
      <c r="E30" s="72" t="s">
        <v>14</v>
      </c>
      <c r="F30" s="16">
        <v>11750.73</v>
      </c>
      <c r="G30" s="16">
        <v>11750.73</v>
      </c>
      <c r="H30" s="16">
        <v>11560.91</v>
      </c>
      <c r="I30" s="127">
        <f>G30/F30*100</f>
        <v>100</v>
      </c>
      <c r="J30" s="128">
        <f t="shared" si="7"/>
        <v>98.384610998635836</v>
      </c>
      <c r="K30" s="202"/>
      <c r="L30" s="203"/>
    </row>
    <row r="31" spans="1:14" ht="18.75" customHeight="1" x14ac:dyDescent="0.25">
      <c r="A31" s="172" t="s">
        <v>272</v>
      </c>
      <c r="B31" s="247"/>
      <c r="C31" s="169"/>
      <c r="D31" s="170" t="s">
        <v>380</v>
      </c>
      <c r="E31" s="72" t="s">
        <v>11</v>
      </c>
      <c r="F31" s="16">
        <f>F33+F34</f>
        <v>15630.099999999999</v>
      </c>
      <c r="G31" s="16">
        <f>G33+G34</f>
        <v>15630.099999999999</v>
      </c>
      <c r="H31" s="16">
        <f>H33+H34</f>
        <v>15630.099999999999</v>
      </c>
      <c r="I31" s="127">
        <f>G31/F31*100</f>
        <v>100</v>
      </c>
      <c r="J31" s="128">
        <f t="shared" si="7"/>
        <v>100</v>
      </c>
      <c r="K31" s="202" t="s">
        <v>33</v>
      </c>
      <c r="L31" s="203"/>
    </row>
    <row r="32" spans="1:14" ht="20.25" x14ac:dyDescent="0.25">
      <c r="A32" s="172"/>
      <c r="B32" s="247"/>
      <c r="C32" s="169"/>
      <c r="D32" s="170"/>
      <c r="E32" s="94" t="s">
        <v>18</v>
      </c>
      <c r="F32" s="16"/>
      <c r="G32" s="16"/>
      <c r="H32" s="16"/>
      <c r="I32" s="127"/>
      <c r="J32" s="128"/>
      <c r="K32" s="202"/>
      <c r="L32" s="203"/>
    </row>
    <row r="33" spans="1:12" ht="40.5" x14ac:dyDescent="0.25">
      <c r="A33" s="172"/>
      <c r="B33" s="247"/>
      <c r="C33" s="169"/>
      <c r="D33" s="170"/>
      <c r="E33" s="72" t="s">
        <v>13</v>
      </c>
      <c r="F33" s="16">
        <v>15473.8</v>
      </c>
      <c r="G33" s="16">
        <v>15473.8</v>
      </c>
      <c r="H33" s="16">
        <v>15473.8</v>
      </c>
      <c r="I33" s="127">
        <f t="shared" ref="I33:J35" si="8">G33/F33*100</f>
        <v>100</v>
      </c>
      <c r="J33" s="128">
        <f t="shared" si="7"/>
        <v>100</v>
      </c>
      <c r="K33" s="202"/>
      <c r="L33" s="203"/>
    </row>
    <row r="34" spans="1:12" ht="105.75" customHeight="1" x14ac:dyDescent="0.25">
      <c r="A34" s="172"/>
      <c r="B34" s="247"/>
      <c r="C34" s="169"/>
      <c r="D34" s="170"/>
      <c r="E34" s="72" t="s">
        <v>14</v>
      </c>
      <c r="F34" s="23">
        <v>156.30000000000001</v>
      </c>
      <c r="G34" s="23">
        <v>156.30000000000001</v>
      </c>
      <c r="H34" s="23">
        <v>156.30000000000001</v>
      </c>
      <c r="I34" s="127">
        <f t="shared" si="8"/>
        <v>100</v>
      </c>
      <c r="J34" s="128">
        <f t="shared" si="7"/>
        <v>100</v>
      </c>
      <c r="K34" s="202"/>
      <c r="L34" s="203"/>
    </row>
    <row r="35" spans="1:12" ht="18.75" customHeight="1" x14ac:dyDescent="0.25">
      <c r="A35" s="172" t="s">
        <v>273</v>
      </c>
      <c r="B35" s="247"/>
      <c r="C35" s="169"/>
      <c r="D35" s="170" t="s">
        <v>258</v>
      </c>
      <c r="E35" s="72" t="s">
        <v>11</v>
      </c>
      <c r="F35" s="16">
        <f>F37+F38</f>
        <v>244509.15999999997</v>
      </c>
      <c r="G35" s="16">
        <f>G37+G38</f>
        <v>244509.15999999997</v>
      </c>
      <c r="H35" s="16">
        <f>H37+H38</f>
        <v>243286.55</v>
      </c>
      <c r="I35" s="127">
        <f t="shared" si="8"/>
        <v>100</v>
      </c>
      <c r="J35" s="128">
        <f t="shared" si="8"/>
        <v>99.499973743314982</v>
      </c>
      <c r="K35" s="202" t="s">
        <v>33</v>
      </c>
      <c r="L35" s="203"/>
    </row>
    <row r="36" spans="1:12" ht="20.25" x14ac:dyDescent="0.25">
      <c r="A36" s="172"/>
      <c r="B36" s="247"/>
      <c r="C36" s="169"/>
      <c r="D36" s="170"/>
      <c r="E36" s="94" t="s">
        <v>18</v>
      </c>
      <c r="F36" s="16"/>
      <c r="G36" s="16"/>
      <c r="H36" s="16"/>
      <c r="I36" s="127"/>
      <c r="J36" s="128"/>
      <c r="K36" s="202"/>
      <c r="L36" s="203"/>
    </row>
    <row r="37" spans="1:12" ht="40.5" x14ac:dyDescent="0.25">
      <c r="A37" s="172"/>
      <c r="B37" s="247"/>
      <c r="C37" s="169"/>
      <c r="D37" s="170"/>
      <c r="E37" s="72" t="s">
        <v>13</v>
      </c>
      <c r="F37" s="16">
        <v>228131.3</v>
      </c>
      <c r="G37" s="16">
        <v>228131.3</v>
      </c>
      <c r="H37" s="16">
        <v>226990.59</v>
      </c>
      <c r="I37" s="127">
        <f>G37/F37*100</f>
        <v>100</v>
      </c>
      <c r="J37" s="128">
        <f t="shared" ref="J37:J39" si="9">H37/G37*100</f>
        <v>99.499976548592855</v>
      </c>
      <c r="K37" s="202"/>
      <c r="L37" s="203"/>
    </row>
    <row r="38" spans="1:12" ht="45" customHeight="1" x14ac:dyDescent="0.25">
      <c r="A38" s="172"/>
      <c r="B38" s="247"/>
      <c r="C38" s="169"/>
      <c r="D38" s="170"/>
      <c r="E38" s="72" t="s">
        <v>14</v>
      </c>
      <c r="F38" s="16">
        <v>16377.86</v>
      </c>
      <c r="G38" s="16">
        <v>16377.86</v>
      </c>
      <c r="H38" s="16">
        <v>16295.96</v>
      </c>
      <c r="I38" s="127">
        <f>G38/F38*100</f>
        <v>100</v>
      </c>
      <c r="J38" s="128">
        <f t="shared" si="9"/>
        <v>99.499934667899211</v>
      </c>
      <c r="K38" s="202"/>
      <c r="L38" s="203"/>
    </row>
    <row r="39" spans="1:12" ht="18.75" customHeight="1" x14ac:dyDescent="0.25">
      <c r="A39" s="172" t="s">
        <v>274</v>
      </c>
      <c r="B39" s="247"/>
      <c r="C39" s="169"/>
      <c r="D39" s="170" t="s">
        <v>381</v>
      </c>
      <c r="E39" s="72" t="s">
        <v>11</v>
      </c>
      <c r="F39" s="16">
        <f>F41+F42</f>
        <v>90000</v>
      </c>
      <c r="G39" s="16">
        <f t="shared" ref="G39:H39" si="10">G41+G42</f>
        <v>90000</v>
      </c>
      <c r="H39" s="16">
        <f t="shared" si="10"/>
        <v>90000</v>
      </c>
      <c r="I39" s="127">
        <f>G39/F39*100</f>
        <v>100</v>
      </c>
      <c r="J39" s="128">
        <f t="shared" si="9"/>
        <v>100</v>
      </c>
      <c r="K39" s="202" t="s">
        <v>383</v>
      </c>
      <c r="L39" s="203"/>
    </row>
    <row r="40" spans="1:12" ht="20.25" x14ac:dyDescent="0.25">
      <c r="A40" s="172"/>
      <c r="B40" s="247"/>
      <c r="C40" s="169"/>
      <c r="D40" s="170"/>
      <c r="E40" s="94" t="s">
        <v>18</v>
      </c>
      <c r="F40" s="16"/>
      <c r="G40" s="16"/>
      <c r="H40" s="16"/>
      <c r="I40" s="127"/>
      <c r="J40" s="128"/>
      <c r="K40" s="202"/>
      <c r="L40" s="203"/>
    </row>
    <row r="41" spans="1:12" ht="40.5" x14ac:dyDescent="0.25">
      <c r="A41" s="172"/>
      <c r="B41" s="247"/>
      <c r="C41" s="169"/>
      <c r="D41" s="170"/>
      <c r="E41" s="72" t="s">
        <v>13</v>
      </c>
      <c r="F41" s="16">
        <v>85500</v>
      </c>
      <c r="G41" s="16">
        <v>85500</v>
      </c>
      <c r="H41" s="16">
        <v>85500</v>
      </c>
      <c r="I41" s="127">
        <f>G41/F41*100</f>
        <v>100</v>
      </c>
      <c r="J41" s="128">
        <f t="shared" ref="J41:J42" si="11">H41/G41*100</f>
        <v>100</v>
      </c>
      <c r="K41" s="202"/>
      <c r="L41" s="203"/>
    </row>
    <row r="42" spans="1:12" ht="45.75" customHeight="1" x14ac:dyDescent="0.25">
      <c r="A42" s="172"/>
      <c r="B42" s="247"/>
      <c r="C42" s="169"/>
      <c r="D42" s="170"/>
      <c r="E42" s="72" t="s">
        <v>14</v>
      </c>
      <c r="F42" s="23">
        <v>4500</v>
      </c>
      <c r="G42" s="23">
        <v>4500</v>
      </c>
      <c r="H42" s="23">
        <v>4500</v>
      </c>
      <c r="I42" s="129">
        <f>G42/F42*100</f>
        <v>100</v>
      </c>
      <c r="J42" s="128">
        <f t="shared" si="11"/>
        <v>100</v>
      </c>
      <c r="K42" s="202"/>
      <c r="L42" s="203"/>
    </row>
    <row r="43" spans="1:12" ht="18.75" customHeight="1" x14ac:dyDescent="0.25">
      <c r="A43" s="172" t="s">
        <v>275</v>
      </c>
      <c r="B43" s="247"/>
      <c r="C43" s="169"/>
      <c r="D43" s="170" t="s">
        <v>259</v>
      </c>
      <c r="E43" s="72" t="s">
        <v>11</v>
      </c>
      <c r="F43" s="16">
        <f>F45+F46</f>
        <v>713456.10000000009</v>
      </c>
      <c r="G43" s="16">
        <f>G45+G46</f>
        <v>558516.27</v>
      </c>
      <c r="H43" s="16">
        <f>H45+H46</f>
        <v>544894.46</v>
      </c>
      <c r="I43" s="127">
        <f>G43/F43*100</f>
        <v>78.283200606176038</v>
      </c>
      <c r="J43" s="128">
        <f t="shared" ref="J43" si="12">H43/G43*100</f>
        <v>97.561071945137783</v>
      </c>
      <c r="K43" s="202" t="s">
        <v>383</v>
      </c>
      <c r="L43" s="203"/>
    </row>
    <row r="44" spans="1:12" ht="20.25" x14ac:dyDescent="0.25">
      <c r="A44" s="172"/>
      <c r="B44" s="247"/>
      <c r="C44" s="169"/>
      <c r="D44" s="170"/>
      <c r="E44" s="94" t="s">
        <v>18</v>
      </c>
      <c r="F44" s="16"/>
      <c r="G44" s="16"/>
      <c r="H44" s="16"/>
      <c r="I44" s="127"/>
      <c r="J44" s="128"/>
      <c r="K44" s="202"/>
      <c r="L44" s="203"/>
    </row>
    <row r="45" spans="1:12" ht="40.5" x14ac:dyDescent="0.25">
      <c r="A45" s="172"/>
      <c r="B45" s="247"/>
      <c r="C45" s="169"/>
      <c r="D45" s="170"/>
      <c r="E45" s="72" t="s">
        <v>13</v>
      </c>
      <c r="F45" s="16">
        <v>677783.3</v>
      </c>
      <c r="G45" s="16">
        <v>522843.47</v>
      </c>
      <c r="H45" s="16">
        <v>517649.74</v>
      </c>
      <c r="I45" s="127">
        <f>G45/F45*100</f>
        <v>77.140211333032255</v>
      </c>
      <c r="J45" s="128">
        <f t="shared" ref="J45:J50" si="13">H45/G45*100</f>
        <v>99.006637684506231</v>
      </c>
      <c r="K45" s="202"/>
      <c r="L45" s="203"/>
    </row>
    <row r="46" spans="1:12" ht="87" customHeight="1" x14ac:dyDescent="0.25">
      <c r="A46" s="172"/>
      <c r="B46" s="247"/>
      <c r="C46" s="169"/>
      <c r="D46" s="170"/>
      <c r="E46" s="72" t="s">
        <v>14</v>
      </c>
      <c r="F46" s="23">
        <v>35672.800000000003</v>
      </c>
      <c r="G46" s="23">
        <v>35672.800000000003</v>
      </c>
      <c r="H46" s="23">
        <v>27244.720000000001</v>
      </c>
      <c r="I46" s="127">
        <f>G46/F46*100</f>
        <v>100</v>
      </c>
      <c r="J46" s="128">
        <f t="shared" ref="J46:J55" si="14">H46/G46*100</f>
        <v>76.373931959364</v>
      </c>
      <c r="K46" s="202"/>
      <c r="L46" s="203"/>
    </row>
    <row r="47" spans="1:12" ht="18.75" customHeight="1" x14ac:dyDescent="0.25">
      <c r="A47" s="172" t="s">
        <v>276</v>
      </c>
      <c r="B47" s="247"/>
      <c r="C47" s="169"/>
      <c r="D47" s="170" t="s">
        <v>260</v>
      </c>
      <c r="E47" s="72" t="s">
        <v>11</v>
      </c>
      <c r="F47" s="16">
        <f>F49+F50</f>
        <v>18334.849999999999</v>
      </c>
      <c r="G47" s="16">
        <f>G49+G50</f>
        <v>18334.849999999999</v>
      </c>
      <c r="H47" s="16">
        <f>H49+H50</f>
        <v>17130.550000000003</v>
      </c>
      <c r="I47" s="127">
        <f>G47/F47*100</f>
        <v>100</v>
      </c>
      <c r="J47" s="128">
        <f t="shared" si="13"/>
        <v>93.431634292072232</v>
      </c>
      <c r="K47" s="202" t="s">
        <v>383</v>
      </c>
      <c r="L47" s="203"/>
    </row>
    <row r="48" spans="1:12" ht="20.25" x14ac:dyDescent="0.25">
      <c r="A48" s="172"/>
      <c r="B48" s="247"/>
      <c r="C48" s="169"/>
      <c r="D48" s="170"/>
      <c r="E48" s="94" t="s">
        <v>18</v>
      </c>
      <c r="F48" s="16"/>
      <c r="G48" s="16"/>
      <c r="H48" s="16"/>
      <c r="I48" s="127"/>
      <c r="J48" s="128"/>
      <c r="K48" s="202"/>
      <c r="L48" s="203"/>
    </row>
    <row r="49" spans="1:12" ht="40.5" x14ac:dyDescent="0.25">
      <c r="A49" s="172"/>
      <c r="B49" s="247"/>
      <c r="C49" s="169"/>
      <c r="D49" s="170"/>
      <c r="E49" s="72" t="s">
        <v>13</v>
      </c>
      <c r="F49" s="16">
        <v>13132.3</v>
      </c>
      <c r="G49" s="16">
        <v>13132.3</v>
      </c>
      <c r="H49" s="16">
        <v>12269.7</v>
      </c>
      <c r="I49" s="127">
        <f>G49/F49*100</f>
        <v>100</v>
      </c>
      <c r="J49" s="128">
        <f t="shared" si="13"/>
        <v>93.431462881597298</v>
      </c>
      <c r="K49" s="202"/>
      <c r="L49" s="203"/>
    </row>
    <row r="50" spans="1:12" ht="69" customHeight="1" x14ac:dyDescent="0.25">
      <c r="A50" s="172"/>
      <c r="B50" s="247"/>
      <c r="C50" s="169"/>
      <c r="D50" s="170"/>
      <c r="E50" s="72" t="s">
        <v>14</v>
      </c>
      <c r="F50" s="23">
        <v>5202.55</v>
      </c>
      <c r="G50" s="23">
        <v>5202.55</v>
      </c>
      <c r="H50" s="23">
        <v>4860.8500000000004</v>
      </c>
      <c r="I50" s="129">
        <f>G50/F50*100</f>
        <v>100</v>
      </c>
      <c r="J50" s="128">
        <f t="shared" si="13"/>
        <v>93.432066967160338</v>
      </c>
      <c r="K50" s="202"/>
      <c r="L50" s="203"/>
    </row>
    <row r="51" spans="1:12" ht="18.75" customHeight="1" x14ac:dyDescent="0.25">
      <c r="A51" s="172" t="s">
        <v>277</v>
      </c>
      <c r="B51" s="186"/>
      <c r="C51" s="169"/>
      <c r="D51" s="170" t="s">
        <v>261</v>
      </c>
      <c r="E51" s="58" t="s">
        <v>11</v>
      </c>
      <c r="F51" s="23">
        <f>F53+F54</f>
        <v>16933.899999999998</v>
      </c>
      <c r="G51" s="23">
        <f>G53+G54</f>
        <v>16933.899999999998</v>
      </c>
      <c r="H51" s="23">
        <f>H53+H54</f>
        <v>16933.899999999998</v>
      </c>
      <c r="I51" s="127">
        <f>G51/F51*100</f>
        <v>100</v>
      </c>
      <c r="J51" s="128">
        <f t="shared" si="14"/>
        <v>100</v>
      </c>
      <c r="K51" s="202" t="s">
        <v>383</v>
      </c>
      <c r="L51" s="170"/>
    </row>
    <row r="52" spans="1:12" ht="28.5" customHeight="1" x14ac:dyDescent="0.25">
      <c r="A52" s="172"/>
      <c r="B52" s="186"/>
      <c r="C52" s="169"/>
      <c r="D52" s="170"/>
      <c r="E52" s="52" t="s">
        <v>12</v>
      </c>
      <c r="F52" s="23"/>
      <c r="G52" s="23"/>
      <c r="H52" s="23"/>
      <c r="I52" s="127"/>
      <c r="J52" s="128"/>
      <c r="K52" s="202"/>
      <c r="L52" s="170"/>
    </row>
    <row r="53" spans="1:12" ht="46.5" customHeight="1" x14ac:dyDescent="0.25">
      <c r="A53" s="172"/>
      <c r="B53" s="186"/>
      <c r="C53" s="169"/>
      <c r="D53" s="170"/>
      <c r="E53" s="58" t="s">
        <v>13</v>
      </c>
      <c r="F53" s="23">
        <v>16764.599999999999</v>
      </c>
      <c r="G53" s="23">
        <v>16764.599999999999</v>
      </c>
      <c r="H53" s="23">
        <v>16764.599999999999</v>
      </c>
      <c r="I53" s="127">
        <f>G53/F53*100</f>
        <v>100</v>
      </c>
      <c r="J53" s="128">
        <f t="shared" si="14"/>
        <v>100</v>
      </c>
      <c r="K53" s="202"/>
      <c r="L53" s="170"/>
    </row>
    <row r="54" spans="1:12" ht="45" customHeight="1" x14ac:dyDescent="0.25">
      <c r="A54" s="172"/>
      <c r="B54" s="186"/>
      <c r="C54" s="169"/>
      <c r="D54" s="170"/>
      <c r="E54" s="58" t="s">
        <v>14</v>
      </c>
      <c r="F54" s="23">
        <v>169.3</v>
      </c>
      <c r="G54" s="23">
        <v>169.3</v>
      </c>
      <c r="H54" s="23">
        <v>169.3</v>
      </c>
      <c r="I54" s="129">
        <f>G54/F54*100</f>
        <v>100</v>
      </c>
      <c r="J54" s="128">
        <f t="shared" si="14"/>
        <v>100</v>
      </c>
      <c r="K54" s="202"/>
      <c r="L54" s="170"/>
    </row>
    <row r="55" spans="1:12" ht="26.25" customHeight="1" x14ac:dyDescent="0.25">
      <c r="A55" s="172" t="s">
        <v>278</v>
      </c>
      <c r="B55" s="247"/>
      <c r="C55" s="169"/>
      <c r="D55" s="224" t="s">
        <v>262</v>
      </c>
      <c r="E55" s="72" t="s">
        <v>11</v>
      </c>
      <c r="F55" s="16">
        <f>F57+F58</f>
        <v>29992.400000000001</v>
      </c>
      <c r="G55" s="16">
        <f>G57+G58</f>
        <v>29992.400000000001</v>
      </c>
      <c r="H55" s="16">
        <f>H57+H58</f>
        <v>29881.360000000001</v>
      </c>
      <c r="I55" s="127">
        <f>G55/F55*100</f>
        <v>100</v>
      </c>
      <c r="J55" s="128">
        <f t="shared" si="14"/>
        <v>99.629772875795197</v>
      </c>
      <c r="K55" s="202" t="s">
        <v>383</v>
      </c>
      <c r="L55" s="203"/>
    </row>
    <row r="56" spans="1:12" ht="24" customHeight="1" x14ac:dyDescent="0.25">
      <c r="A56" s="172"/>
      <c r="B56" s="247"/>
      <c r="C56" s="169"/>
      <c r="D56" s="224"/>
      <c r="E56" s="94" t="s">
        <v>18</v>
      </c>
      <c r="F56" s="16"/>
      <c r="G56" s="16"/>
      <c r="H56" s="16"/>
      <c r="I56" s="127"/>
      <c r="J56" s="128"/>
      <c r="K56" s="202"/>
      <c r="L56" s="203"/>
    </row>
    <row r="57" spans="1:12" ht="63.75" customHeight="1" x14ac:dyDescent="0.25">
      <c r="A57" s="172"/>
      <c r="B57" s="247"/>
      <c r="C57" s="169"/>
      <c r="D57" s="224"/>
      <c r="E57" s="72" t="s">
        <v>13</v>
      </c>
      <c r="F57" s="16">
        <v>29692.5</v>
      </c>
      <c r="G57" s="16">
        <v>29692.5</v>
      </c>
      <c r="H57" s="16">
        <v>29582.55</v>
      </c>
      <c r="I57" s="127">
        <f>G57/F57*100</f>
        <v>100</v>
      </c>
      <c r="J57" s="128">
        <f t="shared" ref="J57:J58" si="15">H57/G57*100</f>
        <v>99.62970447082597</v>
      </c>
      <c r="K57" s="202"/>
      <c r="L57" s="203"/>
    </row>
    <row r="58" spans="1:12" ht="45.75" customHeight="1" x14ac:dyDescent="0.25">
      <c r="A58" s="172"/>
      <c r="B58" s="247"/>
      <c r="C58" s="169"/>
      <c r="D58" s="224"/>
      <c r="E58" s="72" t="s">
        <v>14</v>
      </c>
      <c r="F58" s="23">
        <v>299.89999999999998</v>
      </c>
      <c r="G58" s="23">
        <v>299.89999999999998</v>
      </c>
      <c r="H58" s="23">
        <v>298.81</v>
      </c>
      <c r="I58" s="129">
        <f>G58/F58*100</f>
        <v>100</v>
      </c>
      <c r="J58" s="128">
        <f t="shared" si="15"/>
        <v>99.636545515171733</v>
      </c>
      <c r="K58" s="202"/>
      <c r="L58" s="203"/>
    </row>
    <row r="59" spans="1:12" ht="18.75" customHeight="1" x14ac:dyDescent="0.25">
      <c r="A59" s="172" t="s">
        <v>279</v>
      </c>
      <c r="B59" s="186"/>
      <c r="C59" s="169"/>
      <c r="D59" s="170" t="s">
        <v>263</v>
      </c>
      <c r="E59" s="58" t="s">
        <v>11</v>
      </c>
      <c r="F59" s="23">
        <f>F61+F62</f>
        <v>52122.2</v>
      </c>
      <c r="G59" s="23">
        <f>G61+G62</f>
        <v>52122.2</v>
      </c>
      <c r="H59" s="23">
        <f>H61+H62</f>
        <v>52122.2</v>
      </c>
      <c r="I59" s="127">
        <f>G59/F59*100</f>
        <v>100</v>
      </c>
      <c r="J59" s="128">
        <f t="shared" ref="J59" si="16">H59/G59*100</f>
        <v>100</v>
      </c>
      <c r="K59" s="202" t="s">
        <v>383</v>
      </c>
      <c r="L59" s="170"/>
    </row>
    <row r="60" spans="1:12" ht="28.5" customHeight="1" x14ac:dyDescent="0.25">
      <c r="A60" s="172"/>
      <c r="B60" s="186"/>
      <c r="C60" s="169"/>
      <c r="D60" s="170"/>
      <c r="E60" s="52" t="s">
        <v>12</v>
      </c>
      <c r="F60" s="23"/>
      <c r="G60" s="23"/>
      <c r="H60" s="23"/>
      <c r="I60" s="127"/>
      <c r="J60" s="128"/>
      <c r="K60" s="202"/>
      <c r="L60" s="170"/>
    </row>
    <row r="61" spans="1:12" ht="46.5" customHeight="1" x14ac:dyDescent="0.25">
      <c r="A61" s="172"/>
      <c r="B61" s="186"/>
      <c r="C61" s="169"/>
      <c r="D61" s="170"/>
      <c r="E61" s="58" t="s">
        <v>13</v>
      </c>
      <c r="F61" s="23">
        <v>51601</v>
      </c>
      <c r="G61" s="23">
        <v>51601</v>
      </c>
      <c r="H61" s="23">
        <v>51601</v>
      </c>
      <c r="I61" s="127">
        <f>G61/F61*100</f>
        <v>100</v>
      </c>
      <c r="J61" s="128">
        <f t="shared" ref="J61:J67" si="17">H61/G61*100</f>
        <v>100</v>
      </c>
      <c r="K61" s="202"/>
      <c r="L61" s="170"/>
    </row>
    <row r="62" spans="1:12" ht="80.25" customHeight="1" x14ac:dyDescent="0.25">
      <c r="A62" s="172"/>
      <c r="B62" s="186"/>
      <c r="C62" s="169"/>
      <c r="D62" s="170"/>
      <c r="E62" s="58" t="s">
        <v>14</v>
      </c>
      <c r="F62" s="23">
        <v>521.20000000000005</v>
      </c>
      <c r="G62" s="23">
        <v>521.20000000000005</v>
      </c>
      <c r="H62" s="23">
        <v>521.20000000000005</v>
      </c>
      <c r="I62" s="129">
        <f>G62/F62*100</f>
        <v>100</v>
      </c>
      <c r="J62" s="128">
        <f t="shared" si="17"/>
        <v>100</v>
      </c>
      <c r="K62" s="202"/>
      <c r="L62" s="170"/>
    </row>
    <row r="63" spans="1:12" ht="26.25" customHeight="1" x14ac:dyDescent="0.25">
      <c r="A63" s="172" t="s">
        <v>280</v>
      </c>
      <c r="B63" s="247"/>
      <c r="C63" s="169"/>
      <c r="D63" s="224" t="s">
        <v>382</v>
      </c>
      <c r="E63" s="72" t="s">
        <v>11</v>
      </c>
      <c r="F63" s="16">
        <f>F65+F66</f>
        <v>86446.1</v>
      </c>
      <c r="G63" s="16">
        <f>G65+G66</f>
        <v>86446.1</v>
      </c>
      <c r="H63" s="16">
        <f>H65+H66</f>
        <v>86446.1</v>
      </c>
      <c r="I63" s="127">
        <f>G63/F63*100</f>
        <v>100</v>
      </c>
      <c r="J63" s="128">
        <f t="shared" si="17"/>
        <v>100</v>
      </c>
      <c r="K63" s="202" t="s">
        <v>33</v>
      </c>
      <c r="L63" s="203"/>
    </row>
    <row r="64" spans="1:12" ht="24" customHeight="1" x14ac:dyDescent="0.25">
      <c r="A64" s="172"/>
      <c r="B64" s="247"/>
      <c r="C64" s="169"/>
      <c r="D64" s="224"/>
      <c r="E64" s="94" t="s">
        <v>18</v>
      </c>
      <c r="F64" s="16"/>
      <c r="G64" s="16"/>
      <c r="H64" s="16"/>
      <c r="I64" s="127"/>
      <c r="J64" s="128"/>
      <c r="K64" s="202"/>
      <c r="L64" s="203"/>
    </row>
    <row r="65" spans="1:12" ht="41.25" customHeight="1" x14ac:dyDescent="0.25">
      <c r="A65" s="172"/>
      <c r="B65" s="247"/>
      <c r="C65" s="169"/>
      <c r="D65" s="224"/>
      <c r="E65" s="72" t="s">
        <v>13</v>
      </c>
      <c r="F65" s="16">
        <v>85581.6</v>
      </c>
      <c r="G65" s="16">
        <v>85581.6</v>
      </c>
      <c r="H65" s="16">
        <v>85581.6</v>
      </c>
      <c r="I65" s="127">
        <f>G65/F65*100</f>
        <v>100</v>
      </c>
      <c r="J65" s="128">
        <f t="shared" si="17"/>
        <v>100</v>
      </c>
      <c r="K65" s="202"/>
      <c r="L65" s="203"/>
    </row>
    <row r="66" spans="1:12" ht="45.75" customHeight="1" x14ac:dyDescent="0.25">
      <c r="A66" s="172"/>
      <c r="B66" s="247"/>
      <c r="C66" s="169"/>
      <c r="D66" s="224"/>
      <c r="E66" s="72" t="s">
        <v>14</v>
      </c>
      <c r="F66" s="23">
        <v>864.5</v>
      </c>
      <c r="G66" s="23">
        <v>864.5</v>
      </c>
      <c r="H66" s="23">
        <v>864.5</v>
      </c>
      <c r="I66" s="129">
        <f>G66/F66*100</f>
        <v>100</v>
      </c>
      <c r="J66" s="128">
        <f t="shared" si="17"/>
        <v>100</v>
      </c>
      <c r="K66" s="202"/>
      <c r="L66" s="203"/>
    </row>
    <row r="67" spans="1:12" ht="18.75" customHeight="1" x14ac:dyDescent="0.25">
      <c r="A67" s="172" t="s">
        <v>281</v>
      </c>
      <c r="B67" s="186"/>
      <c r="C67" s="169"/>
      <c r="D67" s="199" t="s">
        <v>264</v>
      </c>
      <c r="E67" s="58" t="s">
        <v>11</v>
      </c>
      <c r="F67" s="23">
        <f>F69+F70</f>
        <v>481164.67</v>
      </c>
      <c r="G67" s="23">
        <f>G69+G70</f>
        <v>481164.67</v>
      </c>
      <c r="H67" s="23">
        <f>H69+H70</f>
        <v>264255.51</v>
      </c>
      <c r="I67" s="127">
        <f>G67/F67*100</f>
        <v>100</v>
      </c>
      <c r="J67" s="128">
        <f t="shared" si="17"/>
        <v>54.919973654757328</v>
      </c>
      <c r="K67" s="202" t="s">
        <v>33</v>
      </c>
      <c r="L67" s="170"/>
    </row>
    <row r="68" spans="1:12" ht="28.5" customHeight="1" x14ac:dyDescent="0.25">
      <c r="A68" s="172"/>
      <c r="B68" s="186"/>
      <c r="C68" s="169"/>
      <c r="D68" s="200"/>
      <c r="E68" s="52" t="s">
        <v>12</v>
      </c>
      <c r="F68" s="23"/>
      <c r="G68" s="23"/>
      <c r="H68" s="23"/>
      <c r="I68" s="127"/>
      <c r="J68" s="128"/>
      <c r="K68" s="202"/>
      <c r="L68" s="170"/>
    </row>
    <row r="69" spans="1:12" ht="46.5" customHeight="1" x14ac:dyDescent="0.25">
      <c r="A69" s="172"/>
      <c r="B69" s="186"/>
      <c r="C69" s="169"/>
      <c r="D69" s="200"/>
      <c r="E69" s="58" t="s">
        <v>13</v>
      </c>
      <c r="F69" s="23">
        <v>380370</v>
      </c>
      <c r="G69" s="23">
        <v>380370</v>
      </c>
      <c r="H69" s="23">
        <v>207190.58</v>
      </c>
      <c r="I69" s="127">
        <f>G69/F69*100</f>
        <v>100</v>
      </c>
      <c r="J69" s="128">
        <f t="shared" ref="J69:J70" si="18">H69/G69*100</f>
        <v>54.470799484712252</v>
      </c>
      <c r="K69" s="202"/>
      <c r="L69" s="170"/>
    </row>
    <row r="70" spans="1:12" ht="51" customHeight="1" x14ac:dyDescent="0.25">
      <c r="A70" s="172"/>
      <c r="B70" s="186"/>
      <c r="C70" s="169"/>
      <c r="D70" s="201"/>
      <c r="E70" s="58" t="s">
        <v>14</v>
      </c>
      <c r="F70" s="23">
        <v>100794.67</v>
      </c>
      <c r="G70" s="23">
        <v>100794.67</v>
      </c>
      <c r="H70" s="23">
        <v>57064.93</v>
      </c>
      <c r="I70" s="129">
        <f>G70/F70*100</f>
        <v>100</v>
      </c>
      <c r="J70" s="128">
        <f t="shared" si="18"/>
        <v>56.615027362061909</v>
      </c>
      <c r="K70" s="202"/>
      <c r="L70" s="170"/>
    </row>
    <row r="71" spans="1:12" ht="26.25" customHeight="1" x14ac:dyDescent="0.25">
      <c r="A71" s="172" t="s">
        <v>282</v>
      </c>
      <c r="B71" s="247"/>
      <c r="C71" s="169"/>
      <c r="D71" s="293" t="s">
        <v>265</v>
      </c>
      <c r="E71" s="72" t="s">
        <v>11</v>
      </c>
      <c r="F71" s="16">
        <f>F73+F74</f>
        <v>6773997.4799999995</v>
      </c>
      <c r="G71" s="16">
        <f>G73+G74</f>
        <v>6773997.4799999995</v>
      </c>
      <c r="H71" s="16">
        <f>H73+H74</f>
        <v>3472946.4799999995</v>
      </c>
      <c r="I71" s="127">
        <f>G71/F71*100</f>
        <v>100</v>
      </c>
      <c r="J71" s="128">
        <f t="shared" ref="J71" si="19">H71/G71*100</f>
        <v>51.268789075486929</v>
      </c>
      <c r="K71" s="202" t="s">
        <v>383</v>
      </c>
      <c r="L71" s="203"/>
    </row>
    <row r="72" spans="1:12" ht="24" customHeight="1" x14ac:dyDescent="0.25">
      <c r="A72" s="172"/>
      <c r="B72" s="247"/>
      <c r="C72" s="169"/>
      <c r="D72" s="294"/>
      <c r="E72" s="94" t="s">
        <v>18</v>
      </c>
      <c r="F72" s="16"/>
      <c r="G72" s="16"/>
      <c r="H72" s="16"/>
      <c r="I72" s="127"/>
      <c r="J72" s="128"/>
      <c r="K72" s="202"/>
      <c r="L72" s="203"/>
    </row>
    <row r="73" spans="1:12" ht="39" customHeight="1" x14ac:dyDescent="0.25">
      <c r="A73" s="172"/>
      <c r="B73" s="247"/>
      <c r="C73" s="169"/>
      <c r="D73" s="294"/>
      <c r="E73" s="72" t="s">
        <v>13</v>
      </c>
      <c r="F73" s="16">
        <v>5765993.0999999996</v>
      </c>
      <c r="G73" s="16">
        <v>5765993.0999999996</v>
      </c>
      <c r="H73" s="16">
        <v>2900796.26</v>
      </c>
      <c r="I73" s="127">
        <f>G73/F73*100</f>
        <v>100</v>
      </c>
      <c r="J73" s="128">
        <f t="shared" ref="J73:J75" si="20">H73/G73*100</f>
        <v>50.308701548741006</v>
      </c>
      <c r="K73" s="202"/>
      <c r="L73" s="203"/>
    </row>
    <row r="74" spans="1:12" ht="45.75" customHeight="1" x14ac:dyDescent="0.25">
      <c r="A74" s="172"/>
      <c r="B74" s="247"/>
      <c r="C74" s="169"/>
      <c r="D74" s="295"/>
      <c r="E74" s="72" t="s">
        <v>14</v>
      </c>
      <c r="F74" s="23">
        <v>1008004.38</v>
      </c>
      <c r="G74" s="23">
        <v>1008004.38</v>
      </c>
      <c r="H74" s="23">
        <v>572150.22</v>
      </c>
      <c r="I74" s="129">
        <f>G74/F74*100</f>
        <v>100</v>
      </c>
      <c r="J74" s="128">
        <f t="shared" si="20"/>
        <v>56.760687885106208</v>
      </c>
      <c r="K74" s="202"/>
      <c r="L74" s="203"/>
    </row>
    <row r="75" spans="1:12" ht="26.25" customHeight="1" x14ac:dyDescent="0.25">
      <c r="A75" s="172" t="s">
        <v>348</v>
      </c>
      <c r="B75" s="247"/>
      <c r="C75" s="169"/>
      <c r="D75" s="293" t="s">
        <v>349</v>
      </c>
      <c r="E75" s="72" t="s">
        <v>11</v>
      </c>
      <c r="F75" s="16">
        <f>F77+F78</f>
        <v>1769957.2</v>
      </c>
      <c r="G75" s="16">
        <f>G77+G78</f>
        <v>1769957.2</v>
      </c>
      <c r="H75" s="16">
        <f>H77+H78</f>
        <v>1344258.43</v>
      </c>
      <c r="I75" s="127">
        <f>G75/F75*100</f>
        <v>100</v>
      </c>
      <c r="J75" s="128">
        <f t="shared" si="20"/>
        <v>75.948640453000777</v>
      </c>
      <c r="K75" s="202" t="s">
        <v>383</v>
      </c>
      <c r="L75" s="203"/>
    </row>
    <row r="76" spans="1:12" ht="24" customHeight="1" x14ac:dyDescent="0.25">
      <c r="A76" s="172"/>
      <c r="B76" s="247"/>
      <c r="C76" s="169"/>
      <c r="D76" s="294"/>
      <c r="E76" s="94" t="s">
        <v>18</v>
      </c>
      <c r="F76" s="16"/>
      <c r="G76" s="16"/>
      <c r="H76" s="16"/>
      <c r="I76" s="127"/>
      <c r="J76" s="128"/>
      <c r="K76" s="202"/>
      <c r="L76" s="203"/>
    </row>
    <row r="77" spans="1:12" ht="39" customHeight="1" x14ac:dyDescent="0.25">
      <c r="A77" s="172"/>
      <c r="B77" s="247"/>
      <c r="C77" s="169"/>
      <c r="D77" s="294"/>
      <c r="E77" s="72" t="s">
        <v>13</v>
      </c>
      <c r="F77" s="16">
        <v>1130332.2</v>
      </c>
      <c r="G77" s="16">
        <v>1130332.2</v>
      </c>
      <c r="H77" s="16">
        <v>826353.51</v>
      </c>
      <c r="I77" s="127">
        <f>G77/F77*100</f>
        <v>100</v>
      </c>
      <c r="J77" s="128">
        <f t="shared" ref="J77" si="21">H77/G77*100</f>
        <v>73.107136999193685</v>
      </c>
      <c r="K77" s="202"/>
      <c r="L77" s="203"/>
    </row>
    <row r="78" spans="1:12" ht="45.75" customHeight="1" x14ac:dyDescent="0.25">
      <c r="A78" s="172"/>
      <c r="B78" s="247"/>
      <c r="C78" s="169"/>
      <c r="D78" s="295"/>
      <c r="E78" s="72" t="s">
        <v>14</v>
      </c>
      <c r="F78" s="23">
        <v>639625</v>
      </c>
      <c r="G78" s="23">
        <v>639625</v>
      </c>
      <c r="H78" s="23">
        <v>517904.92</v>
      </c>
      <c r="I78" s="129">
        <f>G78/F78*100</f>
        <v>100</v>
      </c>
      <c r="J78" s="128">
        <f t="shared" ref="J78" si="22">H78/G78*100</f>
        <v>80.970087160445573</v>
      </c>
      <c r="K78" s="202"/>
      <c r="L78" s="203"/>
    </row>
    <row r="79" spans="1:12" ht="22.5" customHeight="1" x14ac:dyDescent="0.25">
      <c r="A79" s="257" t="s">
        <v>28</v>
      </c>
      <c r="B79" s="186" t="s">
        <v>88</v>
      </c>
      <c r="C79" s="169"/>
      <c r="D79" s="199"/>
      <c r="E79" s="70" t="s">
        <v>11</v>
      </c>
      <c r="F79" s="51">
        <f>F81+F82</f>
        <v>231682</v>
      </c>
      <c r="G79" s="95">
        <f t="shared" ref="G79:H79" si="23">G81+G82</f>
        <v>231682</v>
      </c>
      <c r="H79" s="95">
        <f t="shared" si="23"/>
        <v>220466.00999999998</v>
      </c>
      <c r="I79" s="130">
        <f>G79/F79*100</f>
        <v>100</v>
      </c>
      <c r="J79" s="131">
        <f t="shared" ref="J79:J109" si="24">H79/G79*100</f>
        <v>95.158885886689504</v>
      </c>
      <c r="K79" s="202" t="s">
        <v>384</v>
      </c>
      <c r="L79" s="171"/>
    </row>
    <row r="80" spans="1:12" ht="20.25" x14ac:dyDescent="0.25">
      <c r="A80" s="257"/>
      <c r="B80" s="186"/>
      <c r="C80" s="169"/>
      <c r="D80" s="200"/>
      <c r="E80" s="70" t="s">
        <v>12</v>
      </c>
      <c r="F80" s="95"/>
      <c r="G80" s="95"/>
      <c r="H80" s="95"/>
      <c r="I80" s="130"/>
      <c r="J80" s="131"/>
      <c r="K80" s="202"/>
      <c r="L80" s="171"/>
    </row>
    <row r="81" spans="1:14" ht="40.5" x14ac:dyDescent="0.25">
      <c r="A81" s="257"/>
      <c r="B81" s="186"/>
      <c r="C81" s="169"/>
      <c r="D81" s="200"/>
      <c r="E81" s="70" t="s">
        <v>13</v>
      </c>
      <c r="F81" s="95">
        <f>F86+F90+F94+F98</f>
        <v>71433.399999999994</v>
      </c>
      <c r="G81" s="95">
        <f t="shared" ref="G81:H81" si="25">G86+G90+G94+G98</f>
        <v>71433.399999999994</v>
      </c>
      <c r="H81" s="95">
        <f t="shared" si="25"/>
        <v>71400.76999999999</v>
      </c>
      <c r="I81" s="130">
        <f>G81/F81*100</f>
        <v>100</v>
      </c>
      <c r="J81" s="131">
        <f t="shared" si="24"/>
        <v>99.954321087894442</v>
      </c>
      <c r="K81" s="202"/>
      <c r="L81" s="171"/>
    </row>
    <row r="82" spans="1:14" ht="40.5" x14ac:dyDescent="0.25">
      <c r="A82" s="257"/>
      <c r="B82" s="186"/>
      <c r="C82" s="169"/>
      <c r="D82" s="201"/>
      <c r="E82" s="70" t="s">
        <v>14</v>
      </c>
      <c r="F82" s="95">
        <f>F87+F91+F99</f>
        <v>160248.6</v>
      </c>
      <c r="G82" s="95">
        <f t="shared" ref="G82:H82" si="26">G87+G91+G99</f>
        <v>160248.6</v>
      </c>
      <c r="H82" s="95">
        <f t="shared" si="26"/>
        <v>149065.24</v>
      </c>
      <c r="I82" s="130">
        <f>G82/F82*100</f>
        <v>100</v>
      </c>
      <c r="J82" s="131">
        <f t="shared" si="24"/>
        <v>93.021243243310693</v>
      </c>
      <c r="K82" s="202"/>
      <c r="L82" s="171"/>
    </row>
    <row r="83" spans="1:14" ht="25.5" customHeight="1" x14ac:dyDescent="0.3">
      <c r="A83" s="96"/>
      <c r="B83" s="84" t="s">
        <v>12</v>
      </c>
      <c r="C83" s="71"/>
      <c r="D83" s="62"/>
      <c r="E83" s="72"/>
      <c r="F83" s="16"/>
      <c r="G83" s="16"/>
      <c r="H83" s="16"/>
      <c r="I83" s="127"/>
      <c r="J83" s="128"/>
      <c r="K83" s="75"/>
      <c r="L83" s="6"/>
    </row>
    <row r="84" spans="1:14" ht="18.75" customHeight="1" x14ac:dyDescent="0.25">
      <c r="A84" s="172" t="s">
        <v>20</v>
      </c>
      <c r="B84" s="247"/>
      <c r="C84" s="169"/>
      <c r="D84" s="170" t="s">
        <v>209</v>
      </c>
      <c r="E84" s="72" t="s">
        <v>11</v>
      </c>
      <c r="F84" s="16">
        <f>F86+F87</f>
        <v>22710.3</v>
      </c>
      <c r="G84" s="16">
        <f>G86+G87</f>
        <v>22710.3</v>
      </c>
      <c r="H84" s="16">
        <f>H86+H87</f>
        <v>22676.95</v>
      </c>
      <c r="I84" s="127">
        <f>G84/F84*100</f>
        <v>100</v>
      </c>
      <c r="J84" s="110">
        <f t="shared" si="24"/>
        <v>99.853150332668434</v>
      </c>
      <c r="K84" s="202" t="s">
        <v>100</v>
      </c>
      <c r="L84" s="203"/>
    </row>
    <row r="85" spans="1:14" ht="20.25" x14ac:dyDescent="0.25">
      <c r="A85" s="172"/>
      <c r="B85" s="247"/>
      <c r="C85" s="169"/>
      <c r="D85" s="170"/>
      <c r="E85" s="94" t="s">
        <v>18</v>
      </c>
      <c r="F85" s="16"/>
      <c r="G85" s="16"/>
      <c r="H85" s="16"/>
      <c r="I85" s="127"/>
      <c r="J85" s="128"/>
      <c r="K85" s="202"/>
      <c r="L85" s="203"/>
    </row>
    <row r="86" spans="1:14" ht="40.5" x14ac:dyDescent="0.25">
      <c r="A86" s="172"/>
      <c r="B86" s="247"/>
      <c r="C86" s="169"/>
      <c r="D86" s="170"/>
      <c r="E86" s="72" t="s">
        <v>13</v>
      </c>
      <c r="F86" s="16">
        <v>14556.8</v>
      </c>
      <c r="G86" s="16">
        <v>14556.8</v>
      </c>
      <c r="H86" s="16">
        <v>14535.42</v>
      </c>
      <c r="I86" s="127">
        <f>G86/F86*100</f>
        <v>100</v>
      </c>
      <c r="J86" s="110">
        <f t="shared" si="24"/>
        <v>99.853127060892504</v>
      </c>
      <c r="K86" s="202"/>
      <c r="L86" s="203"/>
    </row>
    <row r="87" spans="1:14" ht="49.5" customHeight="1" x14ac:dyDescent="0.25">
      <c r="A87" s="172"/>
      <c r="B87" s="247"/>
      <c r="C87" s="169"/>
      <c r="D87" s="170"/>
      <c r="E87" s="72" t="s">
        <v>14</v>
      </c>
      <c r="F87" s="23">
        <v>8153.5</v>
      </c>
      <c r="G87" s="23">
        <v>8153.5</v>
      </c>
      <c r="H87" s="23">
        <v>8141.53</v>
      </c>
      <c r="I87" s="129">
        <f>G87/F87*100</f>
        <v>100</v>
      </c>
      <c r="J87" s="110">
        <f t="shared" si="24"/>
        <v>99.853191880787378</v>
      </c>
      <c r="K87" s="202"/>
      <c r="L87" s="203"/>
      <c r="N87" s="34"/>
    </row>
    <row r="88" spans="1:14" ht="18.75" customHeight="1" x14ac:dyDescent="0.25">
      <c r="A88" s="172" t="s">
        <v>21</v>
      </c>
      <c r="B88" s="247"/>
      <c r="C88" s="169"/>
      <c r="D88" s="170" t="s">
        <v>385</v>
      </c>
      <c r="E88" s="72" t="s">
        <v>11</v>
      </c>
      <c r="F88" s="16">
        <f>F90+F91</f>
        <v>43345.67</v>
      </c>
      <c r="G88" s="16">
        <f>G90+G91</f>
        <v>43345.67</v>
      </c>
      <c r="H88" s="16">
        <f>H90+H91</f>
        <v>43333.86</v>
      </c>
      <c r="I88" s="127">
        <f>G88/F88*100</f>
        <v>100</v>
      </c>
      <c r="J88" s="128">
        <f t="shared" si="24"/>
        <v>99.972753910598229</v>
      </c>
      <c r="K88" s="202" t="s">
        <v>33</v>
      </c>
      <c r="L88" s="203"/>
      <c r="M88" s="26"/>
    </row>
    <row r="89" spans="1:14" ht="20.25" x14ac:dyDescent="0.25">
      <c r="A89" s="172"/>
      <c r="B89" s="247"/>
      <c r="C89" s="169"/>
      <c r="D89" s="170"/>
      <c r="E89" s="94" t="s">
        <v>18</v>
      </c>
      <c r="F89" s="16"/>
      <c r="G89" s="16"/>
      <c r="H89" s="16"/>
      <c r="I89" s="127"/>
      <c r="J89" s="128"/>
      <c r="K89" s="202"/>
      <c r="L89" s="203"/>
      <c r="M89" s="26"/>
    </row>
    <row r="90" spans="1:14" ht="40.5" x14ac:dyDescent="0.25">
      <c r="A90" s="172"/>
      <c r="B90" s="247"/>
      <c r="C90" s="169"/>
      <c r="D90" s="170"/>
      <c r="E90" s="72" t="s">
        <v>13</v>
      </c>
      <c r="F90" s="16">
        <v>41178.39</v>
      </c>
      <c r="G90" s="16">
        <v>41178.39</v>
      </c>
      <c r="H90" s="16">
        <v>41167.17</v>
      </c>
      <c r="I90" s="127">
        <f>G90/F90*100</f>
        <v>100</v>
      </c>
      <c r="J90" s="128">
        <f t="shared" si="24"/>
        <v>99.972752698684914</v>
      </c>
      <c r="K90" s="202"/>
      <c r="L90" s="203"/>
      <c r="M90" s="26"/>
    </row>
    <row r="91" spans="1:14" ht="36" customHeight="1" x14ac:dyDescent="0.25">
      <c r="A91" s="172"/>
      <c r="B91" s="247"/>
      <c r="C91" s="169"/>
      <c r="D91" s="170"/>
      <c r="E91" s="72" t="s">
        <v>14</v>
      </c>
      <c r="F91" s="23">
        <v>2167.2800000000002</v>
      </c>
      <c r="G91" s="23">
        <v>2167.2800000000002</v>
      </c>
      <c r="H91" s="23">
        <v>2166.69</v>
      </c>
      <c r="I91" s="129">
        <f>G91/F91*100</f>
        <v>100</v>
      </c>
      <c r="J91" s="110">
        <f t="shared" si="24"/>
        <v>99.972776936990144</v>
      </c>
      <c r="K91" s="202"/>
      <c r="L91" s="203"/>
      <c r="M91" s="26"/>
    </row>
    <row r="92" spans="1:14" ht="18.75" customHeight="1" x14ac:dyDescent="0.25">
      <c r="A92" s="172" t="s">
        <v>21</v>
      </c>
      <c r="B92" s="247"/>
      <c r="C92" s="169"/>
      <c r="D92" s="170" t="s">
        <v>386</v>
      </c>
      <c r="E92" s="72" t="s">
        <v>11</v>
      </c>
      <c r="F92" s="16">
        <f>F94+F95</f>
        <v>16524.43</v>
      </c>
      <c r="G92" s="16">
        <f>G94+G95</f>
        <v>16524.43</v>
      </c>
      <c r="H92" s="16">
        <f>H94+H95</f>
        <v>16524.400000000001</v>
      </c>
      <c r="I92" s="127">
        <f>G92/F92*100</f>
        <v>100</v>
      </c>
      <c r="J92" s="128">
        <f t="shared" ref="J92" si="27">H92/G92*100</f>
        <v>99.999818450621305</v>
      </c>
      <c r="K92" s="202" t="s">
        <v>33</v>
      </c>
      <c r="L92" s="203"/>
      <c r="M92" s="26"/>
    </row>
    <row r="93" spans="1:14" ht="20.25" x14ac:dyDescent="0.25">
      <c r="A93" s="172"/>
      <c r="B93" s="247"/>
      <c r="C93" s="169"/>
      <c r="D93" s="170"/>
      <c r="E93" s="94" t="s">
        <v>18</v>
      </c>
      <c r="F93" s="16"/>
      <c r="G93" s="16"/>
      <c r="H93" s="16"/>
      <c r="I93" s="127"/>
      <c r="J93" s="128"/>
      <c r="K93" s="202"/>
      <c r="L93" s="203"/>
      <c r="M93" s="26"/>
    </row>
    <row r="94" spans="1:14" ht="40.5" x14ac:dyDescent="0.25">
      <c r="A94" s="172"/>
      <c r="B94" s="247"/>
      <c r="C94" s="169"/>
      <c r="D94" s="170"/>
      <c r="E94" s="72" t="s">
        <v>13</v>
      </c>
      <c r="F94" s="16">
        <v>15698.21</v>
      </c>
      <c r="G94" s="16">
        <v>15698.21</v>
      </c>
      <c r="H94" s="16">
        <v>15698.18</v>
      </c>
      <c r="I94" s="127">
        <f>G94/F94*100</f>
        <v>100</v>
      </c>
      <c r="J94" s="128">
        <f t="shared" ref="J94:J96" si="28">H94/G94*100</f>
        <v>99.999808895409103</v>
      </c>
      <c r="K94" s="202"/>
      <c r="L94" s="203"/>
      <c r="M94" s="26"/>
    </row>
    <row r="95" spans="1:14" ht="43.5" customHeight="1" x14ac:dyDescent="0.25">
      <c r="A95" s="172"/>
      <c r="B95" s="247"/>
      <c r="C95" s="169"/>
      <c r="D95" s="170"/>
      <c r="E95" s="72" t="s">
        <v>14</v>
      </c>
      <c r="F95" s="23">
        <v>826.22</v>
      </c>
      <c r="G95" s="23">
        <v>826.22</v>
      </c>
      <c r="H95" s="23">
        <v>826.22</v>
      </c>
      <c r="I95" s="129">
        <f>G95/F95*100</f>
        <v>100</v>
      </c>
      <c r="J95" s="110">
        <f t="shared" si="28"/>
        <v>100</v>
      </c>
      <c r="K95" s="202"/>
      <c r="L95" s="203"/>
      <c r="M95" s="26"/>
    </row>
    <row r="96" spans="1:14" ht="18.75" customHeight="1" x14ac:dyDescent="0.25">
      <c r="A96" s="172" t="s">
        <v>283</v>
      </c>
      <c r="B96" s="186"/>
      <c r="C96" s="169"/>
      <c r="D96" s="170" t="s">
        <v>372</v>
      </c>
      <c r="E96" s="72" t="s">
        <v>11</v>
      </c>
      <c r="F96" s="16">
        <f>F98+F99</f>
        <v>149927.82</v>
      </c>
      <c r="G96" s="16">
        <f>G98+G99</f>
        <v>149927.82</v>
      </c>
      <c r="H96" s="16">
        <f>H98+H99</f>
        <v>138757.01999999999</v>
      </c>
      <c r="I96" s="127">
        <f>G96/F96*100</f>
        <v>100</v>
      </c>
      <c r="J96" s="110">
        <f t="shared" si="28"/>
        <v>92.549214682105017</v>
      </c>
      <c r="K96" s="202" t="s">
        <v>347</v>
      </c>
      <c r="L96" s="202"/>
    </row>
    <row r="97" spans="1:13" ht="20.25" x14ac:dyDescent="0.25">
      <c r="A97" s="172"/>
      <c r="B97" s="186"/>
      <c r="C97" s="169"/>
      <c r="D97" s="170"/>
      <c r="E97" s="72" t="s">
        <v>12</v>
      </c>
      <c r="F97" s="16"/>
      <c r="G97" s="16"/>
      <c r="H97" s="16"/>
      <c r="I97" s="127"/>
      <c r="J97" s="128"/>
      <c r="K97" s="202"/>
      <c r="L97" s="202"/>
    </row>
    <row r="98" spans="1:13" ht="40.5" x14ac:dyDescent="0.25">
      <c r="A98" s="172"/>
      <c r="B98" s="186"/>
      <c r="C98" s="169"/>
      <c r="D98" s="170"/>
      <c r="E98" s="72" t="s">
        <v>13</v>
      </c>
      <c r="F98" s="16">
        <v>0</v>
      </c>
      <c r="G98" s="16">
        <v>0</v>
      </c>
      <c r="H98" s="16">
        <v>0</v>
      </c>
      <c r="I98" s="127">
        <v>0</v>
      </c>
      <c r="J98" s="128">
        <v>0</v>
      </c>
      <c r="K98" s="202"/>
      <c r="L98" s="202"/>
    </row>
    <row r="99" spans="1:13" ht="108" customHeight="1" x14ac:dyDescent="0.25">
      <c r="A99" s="172"/>
      <c r="B99" s="186"/>
      <c r="C99" s="169"/>
      <c r="D99" s="170"/>
      <c r="E99" s="72" t="s">
        <v>14</v>
      </c>
      <c r="F99" s="23">
        <v>149927.82</v>
      </c>
      <c r="G99" s="23">
        <v>149927.82</v>
      </c>
      <c r="H99" s="23">
        <v>138757.01999999999</v>
      </c>
      <c r="I99" s="129">
        <f>G99/F99*100</f>
        <v>100</v>
      </c>
      <c r="J99" s="110">
        <f t="shared" ref="J99" si="29">H99/G99*100</f>
        <v>92.549214682105017</v>
      </c>
      <c r="K99" s="202"/>
      <c r="L99" s="202"/>
    </row>
    <row r="100" spans="1:13" ht="21.75" customHeight="1" x14ac:dyDescent="0.35">
      <c r="A100" s="250" t="s">
        <v>36</v>
      </c>
      <c r="B100" s="250" t="s">
        <v>23</v>
      </c>
      <c r="C100" s="258"/>
      <c r="D100" s="252"/>
      <c r="E100" s="53" t="s">
        <v>24</v>
      </c>
      <c r="F100" s="51">
        <f>F102+F103</f>
        <v>3882908.3000000003</v>
      </c>
      <c r="G100" s="95">
        <f>G102+G103</f>
        <v>3882908.3000000003</v>
      </c>
      <c r="H100" s="95">
        <f>H102+H103</f>
        <v>3876680.4</v>
      </c>
      <c r="I100" s="121">
        <f>G100/F100*100</f>
        <v>100</v>
      </c>
      <c r="J100" s="122">
        <f t="shared" si="24"/>
        <v>99.839607337623704</v>
      </c>
      <c r="K100" s="183" t="s">
        <v>29</v>
      </c>
      <c r="L100" s="163"/>
      <c r="M100" s="27"/>
    </row>
    <row r="101" spans="1:13" ht="21" x14ac:dyDescent="0.35">
      <c r="A101" s="250"/>
      <c r="B101" s="250"/>
      <c r="C101" s="258"/>
      <c r="D101" s="252"/>
      <c r="E101" s="97" t="s">
        <v>12</v>
      </c>
      <c r="F101" s="95"/>
      <c r="G101" s="95"/>
      <c r="H101" s="95"/>
      <c r="I101" s="121"/>
      <c r="J101" s="122"/>
      <c r="K101" s="183"/>
      <c r="L101" s="163"/>
      <c r="M101" s="27"/>
    </row>
    <row r="102" spans="1:13" ht="40.5" x14ac:dyDescent="0.35">
      <c r="A102" s="250"/>
      <c r="B102" s="250"/>
      <c r="C102" s="258"/>
      <c r="D102" s="252"/>
      <c r="E102" s="3" t="s">
        <v>25</v>
      </c>
      <c r="F102" s="95">
        <f>F107</f>
        <v>3634534.2</v>
      </c>
      <c r="G102" s="95">
        <f>G107</f>
        <v>3634534.2</v>
      </c>
      <c r="H102" s="95">
        <f t="shared" ref="F102:H103" si="30">H107</f>
        <v>3629964.1399999997</v>
      </c>
      <c r="I102" s="121">
        <f>G102/F102*100</f>
        <v>100</v>
      </c>
      <c r="J102" s="122">
        <f t="shared" si="24"/>
        <v>99.874260090880412</v>
      </c>
      <c r="K102" s="183"/>
      <c r="L102" s="163"/>
      <c r="M102" s="27"/>
    </row>
    <row r="103" spans="1:13" ht="40.5" customHeight="1" x14ac:dyDescent="0.35">
      <c r="A103" s="250"/>
      <c r="B103" s="250"/>
      <c r="C103" s="258"/>
      <c r="D103" s="252"/>
      <c r="E103" s="3" t="s">
        <v>26</v>
      </c>
      <c r="F103" s="95">
        <f t="shared" si="30"/>
        <v>248374.1</v>
      </c>
      <c r="G103" s="95">
        <f>G108</f>
        <v>248374.1</v>
      </c>
      <c r="H103" s="95">
        <f t="shared" si="30"/>
        <v>246716.26000000004</v>
      </c>
      <c r="I103" s="121">
        <f t="shared" ref="I103:J133" si="31">G103/F103*100</f>
        <v>100</v>
      </c>
      <c r="J103" s="122">
        <f t="shared" si="24"/>
        <v>99.332522996560442</v>
      </c>
      <c r="K103" s="183"/>
      <c r="L103" s="163"/>
      <c r="M103" s="27"/>
    </row>
    <row r="104" spans="1:13" ht="17.25" customHeight="1" x14ac:dyDescent="0.3">
      <c r="A104" s="83"/>
      <c r="B104" s="83" t="s">
        <v>12</v>
      </c>
      <c r="C104" s="8"/>
      <c r="D104" s="89"/>
      <c r="E104" s="3"/>
      <c r="F104" s="95"/>
      <c r="G104" s="95"/>
      <c r="H104" s="95"/>
      <c r="I104" s="132"/>
      <c r="J104" s="133"/>
      <c r="K104" s="76"/>
      <c r="L104" s="98"/>
    </row>
    <row r="105" spans="1:13" ht="24" customHeight="1" x14ac:dyDescent="0.25">
      <c r="A105" s="186" t="s">
        <v>37</v>
      </c>
      <c r="B105" s="260" t="s">
        <v>193</v>
      </c>
      <c r="C105" s="261" t="s">
        <v>192</v>
      </c>
      <c r="D105" s="252"/>
      <c r="E105" s="79" t="s">
        <v>24</v>
      </c>
      <c r="F105" s="20">
        <f>F107+F108</f>
        <v>3882908.3000000003</v>
      </c>
      <c r="G105" s="20">
        <f>G107+G108</f>
        <v>3882908.3000000003</v>
      </c>
      <c r="H105" s="20">
        <f>H107+H108</f>
        <v>3876680.4</v>
      </c>
      <c r="I105" s="134">
        <f>G105/F105*100</f>
        <v>100</v>
      </c>
      <c r="J105" s="135">
        <f>H105/G105*100</f>
        <v>99.839607337623704</v>
      </c>
      <c r="K105" s="259"/>
      <c r="L105" s="253"/>
    </row>
    <row r="106" spans="1:13" ht="20.25" x14ac:dyDescent="0.25">
      <c r="A106" s="186"/>
      <c r="B106" s="260"/>
      <c r="C106" s="261"/>
      <c r="D106" s="252"/>
      <c r="E106" s="54" t="s">
        <v>12</v>
      </c>
      <c r="F106" s="20"/>
      <c r="G106" s="20"/>
      <c r="H106" s="20"/>
      <c r="I106" s="134"/>
      <c r="J106" s="135"/>
      <c r="K106" s="259"/>
      <c r="L106" s="253"/>
    </row>
    <row r="107" spans="1:13" ht="40.5" x14ac:dyDescent="0.25">
      <c r="A107" s="186"/>
      <c r="B107" s="260"/>
      <c r="C107" s="261"/>
      <c r="D107" s="252"/>
      <c r="E107" s="71" t="s">
        <v>13</v>
      </c>
      <c r="F107" s="20">
        <f>F111+F132+F136</f>
        <v>3634534.2</v>
      </c>
      <c r="G107" s="20">
        <f t="shared" ref="G107:H107" si="32">G111+G132+G136</f>
        <v>3634534.2</v>
      </c>
      <c r="H107" s="20">
        <f t="shared" si="32"/>
        <v>3629964.1399999997</v>
      </c>
      <c r="I107" s="134">
        <f>G107/F107*100</f>
        <v>100</v>
      </c>
      <c r="J107" s="135">
        <f>H107/G107*100</f>
        <v>99.874260090880412</v>
      </c>
      <c r="K107" s="259"/>
      <c r="L107" s="253"/>
    </row>
    <row r="108" spans="1:13" ht="59.25" customHeight="1" x14ac:dyDescent="0.25">
      <c r="A108" s="186"/>
      <c r="B108" s="260"/>
      <c r="C108" s="261"/>
      <c r="D108" s="252"/>
      <c r="E108" s="4" t="s">
        <v>26</v>
      </c>
      <c r="F108" s="20">
        <f>F112+F133+F137</f>
        <v>248374.1</v>
      </c>
      <c r="G108" s="20">
        <f t="shared" ref="G108:H108" si="33">G112+G133+G137</f>
        <v>248374.1</v>
      </c>
      <c r="H108" s="20">
        <f t="shared" si="33"/>
        <v>246716.26000000004</v>
      </c>
      <c r="I108" s="134">
        <f>G108/F108*100</f>
        <v>100</v>
      </c>
      <c r="J108" s="135">
        <f>H108/G108*100</f>
        <v>99.332522996560442</v>
      </c>
      <c r="K108" s="259"/>
      <c r="L108" s="253"/>
    </row>
    <row r="109" spans="1:13" ht="24" customHeight="1" x14ac:dyDescent="0.25">
      <c r="A109" s="186"/>
      <c r="B109" s="173"/>
      <c r="C109" s="261" t="s">
        <v>165</v>
      </c>
      <c r="D109" s="252"/>
      <c r="E109" s="79" t="s">
        <v>24</v>
      </c>
      <c r="F109" s="20">
        <f>F111+F112</f>
        <v>3813135.6</v>
      </c>
      <c r="G109" s="20">
        <f>G111+G112</f>
        <v>3813135.6</v>
      </c>
      <c r="H109" s="20">
        <f>H111+H112</f>
        <v>3809505.2099999995</v>
      </c>
      <c r="I109" s="134">
        <f t="shared" si="31"/>
        <v>100</v>
      </c>
      <c r="J109" s="135">
        <f t="shared" si="24"/>
        <v>99.904792528227944</v>
      </c>
      <c r="K109" s="259"/>
      <c r="L109" s="253"/>
    </row>
    <row r="110" spans="1:13" ht="20.25" x14ac:dyDescent="0.25">
      <c r="A110" s="186"/>
      <c r="B110" s="173"/>
      <c r="C110" s="261"/>
      <c r="D110" s="252"/>
      <c r="E110" s="54" t="s">
        <v>12</v>
      </c>
      <c r="F110" s="20"/>
      <c r="G110" s="20"/>
      <c r="H110" s="20"/>
      <c r="I110" s="134"/>
      <c r="J110" s="135"/>
      <c r="K110" s="259"/>
      <c r="L110" s="253"/>
    </row>
    <row r="111" spans="1:13" ht="40.5" x14ac:dyDescent="0.25">
      <c r="A111" s="186"/>
      <c r="B111" s="173"/>
      <c r="C111" s="261"/>
      <c r="D111" s="252"/>
      <c r="E111" s="71" t="s">
        <v>13</v>
      </c>
      <c r="F111" s="20">
        <f>F116+F120+F124+F128</f>
        <v>3566957.1</v>
      </c>
      <c r="G111" s="20">
        <f t="shared" ref="G111:H111" si="34">G116+G120+G124+G128</f>
        <v>3566957.1</v>
      </c>
      <c r="H111" s="20">
        <f t="shared" si="34"/>
        <v>3564942.9099999997</v>
      </c>
      <c r="I111" s="134">
        <f t="shared" si="31"/>
        <v>100</v>
      </c>
      <c r="J111" s="135">
        <f t="shared" ref="J111:J130" si="35">H111/G111*100</f>
        <v>99.943531981363037</v>
      </c>
      <c r="K111" s="259"/>
      <c r="L111" s="253"/>
    </row>
    <row r="112" spans="1:13" ht="59.25" customHeight="1" x14ac:dyDescent="0.25">
      <c r="A112" s="186"/>
      <c r="B112" s="173"/>
      <c r="C112" s="261"/>
      <c r="D112" s="252"/>
      <c r="E112" s="4" t="s">
        <v>26</v>
      </c>
      <c r="F112" s="20">
        <f>F117+F121+F125+F129</f>
        <v>246178.5</v>
      </c>
      <c r="G112" s="20">
        <f t="shared" ref="G112:H112" si="36">G117+G121+G125+G129</f>
        <v>246178.5</v>
      </c>
      <c r="H112" s="20">
        <f t="shared" si="36"/>
        <v>244562.30000000002</v>
      </c>
      <c r="I112" s="134">
        <f t="shared" si="31"/>
        <v>100</v>
      </c>
      <c r="J112" s="135">
        <f t="shared" si="35"/>
        <v>99.343484504130146</v>
      </c>
      <c r="K112" s="259"/>
      <c r="L112" s="253"/>
    </row>
    <row r="113" spans="1:12" ht="15" customHeight="1" x14ac:dyDescent="0.3">
      <c r="A113" s="78"/>
      <c r="B113" s="78"/>
      <c r="C113" s="99" t="s">
        <v>12</v>
      </c>
      <c r="D113" s="62"/>
      <c r="E113" s="7"/>
      <c r="F113" s="11"/>
      <c r="G113" s="11"/>
      <c r="H113" s="11"/>
      <c r="I113" s="132"/>
      <c r="J113" s="133"/>
      <c r="K113" s="10"/>
      <c r="L113" s="73"/>
    </row>
    <row r="114" spans="1:12" ht="20.25" x14ac:dyDescent="0.25">
      <c r="A114" s="229" t="s">
        <v>156</v>
      </c>
      <c r="B114" s="186"/>
      <c r="C114" s="182"/>
      <c r="D114" s="170" t="s">
        <v>387</v>
      </c>
      <c r="E114" s="89" t="s">
        <v>24</v>
      </c>
      <c r="F114" s="11">
        <f>F116+F117</f>
        <v>3965.5</v>
      </c>
      <c r="G114" s="11">
        <f>G116+G117</f>
        <v>3965.5</v>
      </c>
      <c r="H114" s="11">
        <f>H116+H117</f>
        <v>3963.8799999999997</v>
      </c>
      <c r="I114" s="132">
        <f t="shared" si="31"/>
        <v>100</v>
      </c>
      <c r="J114" s="133">
        <f t="shared" si="35"/>
        <v>99.959147648468033</v>
      </c>
      <c r="K114" s="183" t="s">
        <v>29</v>
      </c>
      <c r="L114" s="171"/>
    </row>
    <row r="115" spans="1:12" ht="20.25" x14ac:dyDescent="0.25">
      <c r="A115" s="229"/>
      <c r="B115" s="186"/>
      <c r="C115" s="182"/>
      <c r="D115" s="170"/>
      <c r="E115" s="28" t="s">
        <v>12</v>
      </c>
      <c r="F115" s="11"/>
      <c r="G115" s="11"/>
      <c r="H115" s="11"/>
      <c r="I115" s="132"/>
      <c r="J115" s="133"/>
      <c r="K115" s="183"/>
      <c r="L115" s="171"/>
    </row>
    <row r="116" spans="1:12" ht="40.5" x14ac:dyDescent="0.25">
      <c r="A116" s="229"/>
      <c r="B116" s="186"/>
      <c r="C116" s="182"/>
      <c r="D116" s="170"/>
      <c r="E116" s="58" t="s">
        <v>25</v>
      </c>
      <c r="F116" s="11">
        <v>3925.8</v>
      </c>
      <c r="G116" s="11">
        <v>3925.8</v>
      </c>
      <c r="H116" s="11">
        <v>3924.18</v>
      </c>
      <c r="I116" s="132">
        <v>71.01399571302484</v>
      </c>
      <c r="J116" s="133">
        <f t="shared" si="35"/>
        <v>99.958734525447028</v>
      </c>
      <c r="K116" s="183"/>
      <c r="L116" s="171"/>
    </row>
    <row r="117" spans="1:12" ht="72.75" customHeight="1" x14ac:dyDescent="0.25">
      <c r="A117" s="229"/>
      <c r="B117" s="186"/>
      <c r="C117" s="182"/>
      <c r="D117" s="170"/>
      <c r="E117" s="58" t="s">
        <v>26</v>
      </c>
      <c r="F117" s="11">
        <v>39.700000000000003</v>
      </c>
      <c r="G117" s="11">
        <v>39.700000000000003</v>
      </c>
      <c r="H117" s="11">
        <v>39.700000000000003</v>
      </c>
      <c r="I117" s="132">
        <f t="shared" si="31"/>
        <v>100</v>
      </c>
      <c r="J117" s="133">
        <f t="shared" si="35"/>
        <v>100</v>
      </c>
      <c r="K117" s="183"/>
      <c r="L117" s="171"/>
    </row>
    <row r="118" spans="1:12" ht="20.25" x14ac:dyDescent="0.25">
      <c r="A118" s="229" t="s">
        <v>284</v>
      </c>
      <c r="B118" s="186"/>
      <c r="C118" s="182"/>
      <c r="D118" s="170" t="s">
        <v>388</v>
      </c>
      <c r="E118" s="89" t="s">
        <v>24</v>
      </c>
      <c r="F118" s="11">
        <f>F120+F121</f>
        <v>245993.3</v>
      </c>
      <c r="G118" s="11">
        <f>G120+G121</f>
        <v>245993.3</v>
      </c>
      <c r="H118" s="11">
        <f>H120+H121</f>
        <v>244377.56</v>
      </c>
      <c r="I118" s="132">
        <f t="shared" si="31"/>
        <v>100</v>
      </c>
      <c r="J118" s="133">
        <f t="shared" si="35"/>
        <v>99.34317723287586</v>
      </c>
      <c r="K118" s="183" t="s">
        <v>29</v>
      </c>
      <c r="L118" s="171"/>
    </row>
    <row r="119" spans="1:12" ht="20.25" x14ac:dyDescent="0.25">
      <c r="A119" s="229"/>
      <c r="B119" s="186"/>
      <c r="C119" s="182"/>
      <c r="D119" s="170"/>
      <c r="E119" s="28" t="s">
        <v>12</v>
      </c>
      <c r="F119" s="11"/>
      <c r="G119" s="11"/>
      <c r="H119" s="11"/>
      <c r="I119" s="132"/>
      <c r="J119" s="133"/>
      <c r="K119" s="183"/>
      <c r="L119" s="171"/>
    </row>
    <row r="120" spans="1:12" ht="40.5" x14ac:dyDescent="0.25">
      <c r="A120" s="229"/>
      <c r="B120" s="186"/>
      <c r="C120" s="182"/>
      <c r="D120" s="170"/>
      <c r="E120" s="58" t="s">
        <v>25</v>
      </c>
      <c r="F120" s="11">
        <v>0</v>
      </c>
      <c r="G120" s="11">
        <v>0</v>
      </c>
      <c r="H120" s="11">
        <v>0</v>
      </c>
      <c r="I120" s="132">
        <v>0</v>
      </c>
      <c r="J120" s="133">
        <v>0</v>
      </c>
      <c r="K120" s="183"/>
      <c r="L120" s="171"/>
    </row>
    <row r="121" spans="1:12" ht="266.25" customHeight="1" x14ac:dyDescent="0.25">
      <c r="A121" s="229"/>
      <c r="B121" s="186"/>
      <c r="C121" s="182"/>
      <c r="D121" s="170"/>
      <c r="E121" s="58" t="s">
        <v>26</v>
      </c>
      <c r="F121" s="55">
        <v>245993.3</v>
      </c>
      <c r="G121" s="55">
        <v>245993.3</v>
      </c>
      <c r="H121" s="23">
        <v>244377.56</v>
      </c>
      <c r="I121" s="136">
        <f t="shared" si="31"/>
        <v>100</v>
      </c>
      <c r="J121" s="111">
        <f t="shared" si="35"/>
        <v>99.34317723287586</v>
      </c>
      <c r="K121" s="183"/>
      <c r="L121" s="171"/>
    </row>
    <row r="122" spans="1:12" ht="20.25" x14ac:dyDescent="0.25">
      <c r="A122" s="229" t="s">
        <v>285</v>
      </c>
      <c r="B122" s="186"/>
      <c r="C122" s="182"/>
      <c r="D122" s="170" t="s">
        <v>191</v>
      </c>
      <c r="E122" s="89" t="s">
        <v>24</v>
      </c>
      <c r="F122" s="11">
        <f>F124+F125</f>
        <v>14546.2</v>
      </c>
      <c r="G122" s="11">
        <f>G124+G125</f>
        <v>14546.2</v>
      </c>
      <c r="H122" s="11">
        <f>H124+H125</f>
        <v>14503.220000000001</v>
      </c>
      <c r="I122" s="132">
        <f t="shared" si="31"/>
        <v>100</v>
      </c>
      <c r="J122" s="133">
        <f t="shared" si="35"/>
        <v>99.704527642958297</v>
      </c>
      <c r="K122" s="183" t="s">
        <v>29</v>
      </c>
      <c r="L122" s="171"/>
    </row>
    <row r="123" spans="1:12" ht="20.25" x14ac:dyDescent="0.25">
      <c r="A123" s="229"/>
      <c r="B123" s="186"/>
      <c r="C123" s="182"/>
      <c r="D123" s="170"/>
      <c r="E123" s="28" t="s">
        <v>12</v>
      </c>
      <c r="F123" s="11"/>
      <c r="G123" s="11"/>
      <c r="H123" s="11"/>
      <c r="I123" s="132"/>
      <c r="J123" s="133"/>
      <c r="K123" s="183"/>
      <c r="L123" s="171"/>
    </row>
    <row r="124" spans="1:12" ht="40.5" x14ac:dyDescent="0.25">
      <c r="A124" s="229"/>
      <c r="B124" s="186"/>
      <c r="C124" s="182"/>
      <c r="D124" s="170"/>
      <c r="E124" s="58" t="s">
        <v>25</v>
      </c>
      <c r="F124" s="11">
        <v>14400.7</v>
      </c>
      <c r="G124" s="11">
        <v>14400.7</v>
      </c>
      <c r="H124" s="11">
        <v>14358.18</v>
      </c>
      <c r="I124" s="132">
        <f t="shared" si="31"/>
        <v>100</v>
      </c>
      <c r="J124" s="133">
        <f t="shared" si="35"/>
        <v>99.704736575305361</v>
      </c>
      <c r="K124" s="183"/>
      <c r="L124" s="171"/>
    </row>
    <row r="125" spans="1:12" ht="48" customHeight="1" x14ac:dyDescent="0.25">
      <c r="A125" s="229"/>
      <c r="B125" s="186"/>
      <c r="C125" s="182"/>
      <c r="D125" s="170"/>
      <c r="E125" s="58" t="s">
        <v>26</v>
      </c>
      <c r="F125" s="55">
        <v>145.5</v>
      </c>
      <c r="G125" s="55">
        <v>145.5</v>
      </c>
      <c r="H125" s="55">
        <v>145.04</v>
      </c>
      <c r="I125" s="136">
        <f t="shared" si="31"/>
        <v>100</v>
      </c>
      <c r="J125" s="133">
        <f t="shared" si="35"/>
        <v>99.683848797250846</v>
      </c>
      <c r="K125" s="183"/>
      <c r="L125" s="171"/>
    </row>
    <row r="126" spans="1:12" ht="20.25" customHeight="1" x14ac:dyDescent="0.25">
      <c r="A126" s="229" t="s">
        <v>286</v>
      </c>
      <c r="B126" s="186"/>
      <c r="C126" s="182"/>
      <c r="D126" s="224" t="s">
        <v>97</v>
      </c>
      <c r="E126" s="100" t="s">
        <v>24</v>
      </c>
      <c r="F126" s="11">
        <f>F128+F129</f>
        <v>3548630.6</v>
      </c>
      <c r="G126" s="11">
        <f>G128+G129</f>
        <v>3548630.6</v>
      </c>
      <c r="H126" s="11">
        <f>H128+H129</f>
        <v>3546660.55</v>
      </c>
      <c r="I126" s="132">
        <f t="shared" si="31"/>
        <v>100</v>
      </c>
      <c r="J126" s="133">
        <f t="shared" si="35"/>
        <v>99.944484218785675</v>
      </c>
      <c r="K126" s="183" t="s">
        <v>29</v>
      </c>
      <c r="L126" s="171"/>
    </row>
    <row r="127" spans="1:12" ht="20.25" x14ac:dyDescent="0.25">
      <c r="A127" s="229"/>
      <c r="B127" s="186"/>
      <c r="C127" s="182"/>
      <c r="D127" s="224"/>
      <c r="E127" s="101" t="s">
        <v>12</v>
      </c>
      <c r="F127" s="11"/>
      <c r="G127" s="11"/>
      <c r="H127" s="11"/>
      <c r="I127" s="132"/>
      <c r="J127" s="133"/>
      <c r="K127" s="183"/>
      <c r="L127" s="171"/>
    </row>
    <row r="128" spans="1:12" ht="24" customHeight="1" x14ac:dyDescent="0.25">
      <c r="A128" s="229"/>
      <c r="B128" s="186"/>
      <c r="C128" s="182"/>
      <c r="D128" s="224"/>
      <c r="E128" s="102" t="s">
        <v>25</v>
      </c>
      <c r="F128" s="11">
        <v>3548630.6</v>
      </c>
      <c r="G128" s="11">
        <v>3548630.6</v>
      </c>
      <c r="H128" s="11">
        <v>3546660.55</v>
      </c>
      <c r="I128" s="132">
        <f t="shared" si="31"/>
        <v>100</v>
      </c>
      <c r="J128" s="133">
        <f t="shared" si="35"/>
        <v>99.944484218785675</v>
      </c>
      <c r="K128" s="183"/>
      <c r="L128" s="171"/>
    </row>
    <row r="129" spans="1:13" ht="36.75" customHeight="1" x14ac:dyDescent="0.25">
      <c r="A129" s="229"/>
      <c r="B129" s="186"/>
      <c r="C129" s="182"/>
      <c r="D129" s="224"/>
      <c r="E129" s="102" t="s">
        <v>26</v>
      </c>
      <c r="F129" s="55">
        <v>0</v>
      </c>
      <c r="G129" s="55">
        <v>0</v>
      </c>
      <c r="H129" s="55">
        <v>0</v>
      </c>
      <c r="I129" s="136">
        <v>0</v>
      </c>
      <c r="J129" s="111">
        <v>0</v>
      </c>
      <c r="K129" s="183"/>
      <c r="L129" s="171"/>
    </row>
    <row r="130" spans="1:13" ht="27" customHeight="1" x14ac:dyDescent="0.25">
      <c r="A130" s="227" t="s">
        <v>38</v>
      </c>
      <c r="B130" s="186"/>
      <c r="C130" s="169" t="s">
        <v>389</v>
      </c>
      <c r="D130" s="228"/>
      <c r="E130" s="79" t="s">
        <v>24</v>
      </c>
      <c r="F130" s="20">
        <f>F132+F133</f>
        <v>1513</v>
      </c>
      <c r="G130" s="20">
        <f>G132+G133</f>
        <v>1513</v>
      </c>
      <c r="H130" s="20">
        <f>H132+H133</f>
        <v>1512.7</v>
      </c>
      <c r="I130" s="137">
        <f t="shared" si="31"/>
        <v>100</v>
      </c>
      <c r="J130" s="122">
        <f t="shared" si="35"/>
        <v>99.9801718440185</v>
      </c>
      <c r="K130" s="183" t="s">
        <v>29</v>
      </c>
      <c r="L130" s="306"/>
      <c r="M130" s="26"/>
    </row>
    <row r="131" spans="1:13" ht="31.5" customHeight="1" x14ac:dyDescent="0.25">
      <c r="A131" s="186"/>
      <c r="B131" s="186"/>
      <c r="C131" s="169"/>
      <c r="D131" s="228"/>
      <c r="E131" s="54" t="s">
        <v>12</v>
      </c>
      <c r="F131" s="20"/>
      <c r="G131" s="20"/>
      <c r="H131" s="20"/>
      <c r="I131" s="134"/>
      <c r="J131" s="135"/>
      <c r="K131" s="183"/>
      <c r="L131" s="307"/>
      <c r="M131" s="26"/>
    </row>
    <row r="132" spans="1:13" ht="42" customHeight="1" x14ac:dyDescent="0.25">
      <c r="A132" s="186"/>
      <c r="B132" s="186"/>
      <c r="C132" s="169"/>
      <c r="D132" s="228"/>
      <c r="E132" s="4" t="s">
        <v>25</v>
      </c>
      <c r="F132" s="20">
        <v>0</v>
      </c>
      <c r="G132" s="20">
        <v>0</v>
      </c>
      <c r="H132" s="20">
        <v>0</v>
      </c>
      <c r="I132" s="137">
        <v>0</v>
      </c>
      <c r="J132" s="138">
        <v>0</v>
      </c>
      <c r="K132" s="183"/>
      <c r="L132" s="307"/>
      <c r="M132" s="26"/>
    </row>
    <row r="133" spans="1:13" ht="129.75" customHeight="1" x14ac:dyDescent="0.25">
      <c r="A133" s="186"/>
      <c r="B133" s="186"/>
      <c r="C133" s="169"/>
      <c r="D133" s="228"/>
      <c r="E133" s="4" t="s">
        <v>26</v>
      </c>
      <c r="F133" s="20">
        <v>1513</v>
      </c>
      <c r="G133" s="20">
        <v>1513</v>
      </c>
      <c r="H133" s="20">
        <v>1512.7</v>
      </c>
      <c r="I133" s="137">
        <f t="shared" si="31"/>
        <v>100</v>
      </c>
      <c r="J133" s="122">
        <f t="shared" si="31"/>
        <v>99.9801718440185</v>
      </c>
      <c r="K133" s="183"/>
      <c r="L133" s="308"/>
      <c r="M133" s="26"/>
    </row>
    <row r="134" spans="1:13" ht="27" customHeight="1" x14ac:dyDescent="0.25">
      <c r="A134" s="227" t="s">
        <v>287</v>
      </c>
      <c r="B134" s="186"/>
      <c r="C134" s="169" t="s">
        <v>390</v>
      </c>
      <c r="D134" s="228"/>
      <c r="E134" s="79" t="s">
        <v>24</v>
      </c>
      <c r="F134" s="20">
        <f>F136+F137</f>
        <v>68259.700000000012</v>
      </c>
      <c r="G134" s="20">
        <f>G136+G137</f>
        <v>68259.700000000012</v>
      </c>
      <c r="H134" s="20">
        <f>H136+H137</f>
        <v>65662.490000000005</v>
      </c>
      <c r="I134" s="137">
        <f>G134/F134*100</f>
        <v>100</v>
      </c>
      <c r="J134" s="122">
        <f t="shared" ref="J134" si="37">H134/G134*100</f>
        <v>96.195104871542057</v>
      </c>
      <c r="K134" s="183" t="s">
        <v>29</v>
      </c>
      <c r="L134" s="306"/>
      <c r="M134" s="26"/>
    </row>
    <row r="135" spans="1:13" ht="31.5" customHeight="1" x14ac:dyDescent="0.25">
      <c r="A135" s="186"/>
      <c r="B135" s="186"/>
      <c r="C135" s="169"/>
      <c r="D135" s="228"/>
      <c r="E135" s="54" t="s">
        <v>12</v>
      </c>
      <c r="F135" s="20"/>
      <c r="G135" s="20"/>
      <c r="H135" s="20"/>
      <c r="I135" s="134"/>
      <c r="J135" s="135"/>
      <c r="K135" s="183"/>
      <c r="L135" s="307"/>
      <c r="M135" s="26"/>
    </row>
    <row r="136" spans="1:13" ht="42" customHeight="1" x14ac:dyDescent="0.25">
      <c r="A136" s="186"/>
      <c r="B136" s="186"/>
      <c r="C136" s="169"/>
      <c r="D136" s="228"/>
      <c r="E136" s="4" t="s">
        <v>25</v>
      </c>
      <c r="F136" s="20">
        <v>67577.100000000006</v>
      </c>
      <c r="G136" s="20">
        <v>67577.100000000006</v>
      </c>
      <c r="H136" s="20">
        <v>65021.23</v>
      </c>
      <c r="I136" s="137">
        <f>G136/F136*100</f>
        <v>100</v>
      </c>
      <c r="J136" s="122">
        <f t="shared" ref="J136" si="38">H136/G136*100</f>
        <v>96.217845986288253</v>
      </c>
      <c r="K136" s="183"/>
      <c r="L136" s="307"/>
      <c r="M136" s="26"/>
    </row>
    <row r="137" spans="1:13" ht="89.25" customHeight="1" x14ac:dyDescent="0.25">
      <c r="A137" s="186"/>
      <c r="B137" s="186"/>
      <c r="C137" s="169"/>
      <c r="D137" s="228"/>
      <c r="E137" s="4" t="s">
        <v>26</v>
      </c>
      <c r="F137" s="20">
        <v>682.6</v>
      </c>
      <c r="G137" s="20">
        <v>682.6</v>
      </c>
      <c r="H137" s="20">
        <v>641.26</v>
      </c>
      <c r="I137" s="137">
        <f>G137/F137*100</f>
        <v>100</v>
      </c>
      <c r="J137" s="122">
        <f t="shared" ref="J137" si="39">H137/G137*100</f>
        <v>93.943744506299439</v>
      </c>
      <c r="K137" s="183"/>
      <c r="L137" s="308"/>
      <c r="M137" s="26"/>
    </row>
    <row r="138" spans="1:13" ht="22.5" customHeight="1" x14ac:dyDescent="0.3">
      <c r="A138" s="78"/>
      <c r="B138" s="78"/>
      <c r="C138" s="71"/>
      <c r="D138" s="62"/>
      <c r="E138" s="3"/>
      <c r="F138" s="18"/>
      <c r="G138" s="18"/>
      <c r="H138" s="18"/>
      <c r="I138" s="137"/>
      <c r="J138" s="138"/>
      <c r="K138" s="92" t="s">
        <v>29</v>
      </c>
      <c r="L138" s="93"/>
      <c r="M138" s="26"/>
    </row>
    <row r="139" spans="1:13" ht="20.25" x14ac:dyDescent="0.25">
      <c r="A139" s="250" t="s">
        <v>27</v>
      </c>
      <c r="B139" s="186" t="s">
        <v>32</v>
      </c>
      <c r="C139" s="169"/>
      <c r="D139" s="170"/>
      <c r="E139" s="53" t="s">
        <v>24</v>
      </c>
      <c r="F139" s="14">
        <f>F141+F142</f>
        <v>31291098.440000001</v>
      </c>
      <c r="G139" s="14">
        <f>G141+G142</f>
        <v>31290099.840000004</v>
      </c>
      <c r="H139" s="14">
        <f>H141+H142</f>
        <v>30704591.024000004</v>
      </c>
      <c r="I139" s="121">
        <f>G139/F139*100</f>
        <v>99.996808677068614</v>
      </c>
      <c r="J139" s="122">
        <f>H139/G139*100</f>
        <v>98.128772937785556</v>
      </c>
      <c r="K139" s="202" t="s">
        <v>101</v>
      </c>
      <c r="L139" s="163"/>
    </row>
    <row r="140" spans="1:13" ht="20.25" x14ac:dyDescent="0.25">
      <c r="A140" s="250"/>
      <c r="B140" s="186"/>
      <c r="C140" s="169"/>
      <c r="D140" s="170"/>
      <c r="E140" s="54" t="s">
        <v>12</v>
      </c>
      <c r="F140" s="14"/>
      <c r="G140" s="14"/>
      <c r="H140" s="14"/>
      <c r="I140" s="121"/>
      <c r="J140" s="122"/>
      <c r="K140" s="202"/>
      <c r="L140" s="163"/>
    </row>
    <row r="141" spans="1:13" ht="40.5" x14ac:dyDescent="0.25">
      <c r="A141" s="250"/>
      <c r="B141" s="186"/>
      <c r="C141" s="169"/>
      <c r="D141" s="170"/>
      <c r="E141" s="3" t="s">
        <v>25</v>
      </c>
      <c r="F141" s="14">
        <f>F146+F179+F183+F215+F219</f>
        <v>22239027.100000001</v>
      </c>
      <c r="G141" s="14">
        <f>G146+G179+G183+G215+G219</f>
        <v>22239027.100000001</v>
      </c>
      <c r="H141" s="14">
        <f t="shared" ref="H141" si="40">H146+H179+H183+H215+H219</f>
        <v>21797988.081000004</v>
      </c>
      <c r="I141" s="121">
        <f>G141/F141*100</f>
        <v>100</v>
      </c>
      <c r="J141" s="122">
        <f>H141/G141*100</f>
        <v>98.016824130764263</v>
      </c>
      <c r="K141" s="202"/>
      <c r="L141" s="163"/>
    </row>
    <row r="142" spans="1:13" ht="40.5" x14ac:dyDescent="0.25">
      <c r="A142" s="250"/>
      <c r="B142" s="186"/>
      <c r="C142" s="169"/>
      <c r="D142" s="170"/>
      <c r="E142" s="3" t="s">
        <v>26</v>
      </c>
      <c r="F142" s="14">
        <f>F147+F180+F184+F216+F220</f>
        <v>9052071.3399999999</v>
      </c>
      <c r="G142" s="14">
        <f>G147+G180+G184+G216+G220</f>
        <v>9051072.7400000002</v>
      </c>
      <c r="H142" s="14">
        <f t="shared" ref="H142" si="41">H147+H180+H184+H216+H220</f>
        <v>8906602.943</v>
      </c>
      <c r="I142" s="121">
        <f>G142/F142*100</f>
        <v>99.988968270769291</v>
      </c>
      <c r="J142" s="122">
        <f>H142/G142*100</f>
        <v>98.40383785270518</v>
      </c>
      <c r="K142" s="202"/>
      <c r="L142" s="163"/>
    </row>
    <row r="143" spans="1:13" ht="20.25" x14ac:dyDescent="0.25">
      <c r="A143" s="86"/>
      <c r="B143" s="80" t="s">
        <v>12</v>
      </c>
      <c r="C143" s="8"/>
      <c r="D143" s="89"/>
      <c r="E143" s="28"/>
      <c r="F143" s="17"/>
      <c r="G143" s="17"/>
      <c r="H143" s="17"/>
      <c r="I143" s="139"/>
      <c r="J143" s="140"/>
      <c r="K143" s="10"/>
      <c r="L143" s="29"/>
    </row>
    <row r="144" spans="1:13" ht="18.75" customHeight="1" x14ac:dyDescent="0.25">
      <c r="A144" s="250" t="s">
        <v>30</v>
      </c>
      <c r="B144" s="186"/>
      <c r="C144" s="273" t="s">
        <v>194</v>
      </c>
      <c r="D144" s="170"/>
      <c r="E144" s="97" t="s">
        <v>24</v>
      </c>
      <c r="F144" s="14">
        <f>F146+F147</f>
        <v>24115049.399999999</v>
      </c>
      <c r="G144" s="14">
        <f>G146+G147</f>
        <v>24115049.399999999</v>
      </c>
      <c r="H144" s="14">
        <f>H146+H147</f>
        <v>23589356.874000002</v>
      </c>
      <c r="I144" s="121">
        <f>G144/F144*100</f>
        <v>100</v>
      </c>
      <c r="J144" s="122">
        <f>H144/G144*100</f>
        <v>97.820064486370086</v>
      </c>
      <c r="K144" s="183" t="s">
        <v>29</v>
      </c>
      <c r="L144" s="171"/>
    </row>
    <row r="145" spans="1:12" ht="20.25" x14ac:dyDescent="0.25">
      <c r="A145" s="250"/>
      <c r="B145" s="186"/>
      <c r="C145" s="273"/>
      <c r="D145" s="170"/>
      <c r="E145" s="54" t="s">
        <v>12</v>
      </c>
      <c r="F145" s="14"/>
      <c r="G145" s="14"/>
      <c r="H145" s="14"/>
      <c r="I145" s="121"/>
      <c r="J145" s="122"/>
      <c r="K145" s="183"/>
      <c r="L145" s="171"/>
    </row>
    <row r="146" spans="1:12" ht="40.5" x14ac:dyDescent="0.25">
      <c r="A146" s="250"/>
      <c r="B146" s="186"/>
      <c r="C146" s="273"/>
      <c r="D146" s="170"/>
      <c r="E146" s="3" t="s">
        <v>25</v>
      </c>
      <c r="F146" s="14">
        <f>F151+F155+F159+F163+F167+F171+F175</f>
        <v>21186658.5</v>
      </c>
      <c r="G146" s="14">
        <f t="shared" ref="G146" si="42">G151+G155+G159+G163+G167+G171+G175</f>
        <v>21186658.5</v>
      </c>
      <c r="H146" s="14">
        <f>H151+H155+H159+H163+H167+H171+H175</f>
        <v>20757360.174000002</v>
      </c>
      <c r="I146" s="121">
        <f>G146/F146*100</f>
        <v>100</v>
      </c>
      <c r="J146" s="122">
        <f>H146/G146*100</f>
        <v>97.973732733739027</v>
      </c>
      <c r="K146" s="183"/>
      <c r="L146" s="171"/>
    </row>
    <row r="147" spans="1:12" ht="40.5" customHeight="1" x14ac:dyDescent="0.25">
      <c r="A147" s="250"/>
      <c r="B147" s="186"/>
      <c r="C147" s="273"/>
      <c r="D147" s="170"/>
      <c r="E147" s="3" t="s">
        <v>26</v>
      </c>
      <c r="F147" s="14">
        <f>F152+F156+F160+F164+F168+F172+F176</f>
        <v>2928390.9</v>
      </c>
      <c r="G147" s="14">
        <f>G152+G156+G160+G164+G168+G172+G176</f>
        <v>2928390.9</v>
      </c>
      <c r="H147" s="14">
        <f>H152+H156+H160+H164+H168+H172+H176</f>
        <v>2831996.7</v>
      </c>
      <c r="I147" s="137">
        <f>G147/F147*100</f>
        <v>100</v>
      </c>
      <c r="J147" s="138">
        <f>H147/G147*100</f>
        <v>96.708287817722706</v>
      </c>
      <c r="K147" s="183"/>
      <c r="L147" s="171"/>
    </row>
    <row r="148" spans="1:12" ht="18.75" customHeight="1" x14ac:dyDescent="0.3">
      <c r="A148" s="83"/>
      <c r="B148" s="47"/>
      <c r="C148" s="71" t="s">
        <v>12</v>
      </c>
      <c r="D148" s="62"/>
      <c r="E148" s="7"/>
      <c r="F148" s="11"/>
      <c r="G148" s="11"/>
      <c r="H148" s="11"/>
      <c r="I148" s="132"/>
      <c r="J148" s="133"/>
      <c r="K148" s="76"/>
      <c r="L148" s="9"/>
    </row>
    <row r="149" spans="1:12" ht="24" customHeight="1" x14ac:dyDescent="0.25">
      <c r="A149" s="229" t="s">
        <v>157</v>
      </c>
      <c r="B149" s="186"/>
      <c r="C149" s="169"/>
      <c r="D149" s="170" t="s">
        <v>196</v>
      </c>
      <c r="E149" s="58" t="s">
        <v>24</v>
      </c>
      <c r="F149" s="11">
        <f>F151+F152</f>
        <v>3879683.2</v>
      </c>
      <c r="G149" s="11">
        <f>G151+G152</f>
        <v>3879683.2</v>
      </c>
      <c r="H149" s="11">
        <f>H151+H152</f>
        <v>3878945.65</v>
      </c>
      <c r="I149" s="132">
        <f>G149/F149*100</f>
        <v>100</v>
      </c>
      <c r="J149" s="133">
        <f>H149/G149*100</f>
        <v>99.980989427177974</v>
      </c>
      <c r="K149" s="183"/>
      <c r="L149" s="171"/>
    </row>
    <row r="150" spans="1:12" ht="9.75" customHeight="1" x14ac:dyDescent="0.25">
      <c r="A150" s="229"/>
      <c r="B150" s="186"/>
      <c r="C150" s="169"/>
      <c r="D150" s="170"/>
      <c r="E150" s="52" t="s">
        <v>195</v>
      </c>
      <c r="F150" s="11"/>
      <c r="G150" s="11"/>
      <c r="H150" s="11"/>
      <c r="I150" s="132"/>
      <c r="J150" s="133"/>
      <c r="K150" s="183"/>
      <c r="L150" s="171"/>
    </row>
    <row r="151" spans="1:12" ht="40.5" x14ac:dyDescent="0.25">
      <c r="A151" s="229"/>
      <c r="B151" s="186"/>
      <c r="C151" s="169"/>
      <c r="D151" s="170"/>
      <c r="E151" s="58" t="s">
        <v>25</v>
      </c>
      <c r="F151" s="55">
        <v>3879683.2</v>
      </c>
      <c r="G151" s="55">
        <v>3879683.2</v>
      </c>
      <c r="H151" s="55">
        <v>3878945.65</v>
      </c>
      <c r="I151" s="132">
        <f>G151/F151*100</f>
        <v>100</v>
      </c>
      <c r="J151" s="133">
        <f>H151/G151*100</f>
        <v>99.980989427177974</v>
      </c>
      <c r="K151" s="183"/>
      <c r="L151" s="171"/>
    </row>
    <row r="152" spans="1:12" ht="40.5" x14ac:dyDescent="0.25">
      <c r="A152" s="229"/>
      <c r="B152" s="186"/>
      <c r="C152" s="169"/>
      <c r="D152" s="170"/>
      <c r="E152" s="58" t="s">
        <v>26</v>
      </c>
      <c r="F152" s="11">
        <v>0</v>
      </c>
      <c r="G152" s="11">
        <v>0</v>
      </c>
      <c r="H152" s="11">
        <v>0</v>
      </c>
      <c r="I152" s="132">
        <v>0</v>
      </c>
      <c r="J152" s="133">
        <v>0</v>
      </c>
      <c r="K152" s="183"/>
      <c r="L152" s="171"/>
    </row>
    <row r="153" spans="1:12" ht="24.75" customHeight="1" x14ac:dyDescent="0.25">
      <c r="A153" s="229" t="s">
        <v>158</v>
      </c>
      <c r="B153" s="186"/>
      <c r="C153" s="169"/>
      <c r="D153" s="224" t="s">
        <v>197</v>
      </c>
      <c r="E153" s="58" t="s">
        <v>24</v>
      </c>
      <c r="F153" s="11">
        <f>F155+F156</f>
        <v>4488673.4000000004</v>
      </c>
      <c r="G153" s="11">
        <f>G155+G156</f>
        <v>4488673.4000000004</v>
      </c>
      <c r="H153" s="11">
        <f>H155+H156</f>
        <v>4486220.2529999996</v>
      </c>
      <c r="I153" s="132">
        <f>G153/F153*100</f>
        <v>100</v>
      </c>
      <c r="J153" s="133">
        <f>H153/G153*100</f>
        <v>99.945348062079972</v>
      </c>
      <c r="K153" s="183"/>
      <c r="L153" s="171"/>
    </row>
    <row r="154" spans="1:12" ht="20.25" x14ac:dyDescent="0.25">
      <c r="A154" s="229"/>
      <c r="B154" s="186"/>
      <c r="C154" s="169"/>
      <c r="D154" s="224"/>
      <c r="E154" s="52" t="s">
        <v>12</v>
      </c>
      <c r="F154" s="11"/>
      <c r="G154" s="11"/>
      <c r="H154" s="11"/>
      <c r="I154" s="132"/>
      <c r="J154" s="133"/>
      <c r="K154" s="183"/>
      <c r="L154" s="171"/>
    </row>
    <row r="155" spans="1:12" ht="40.5" x14ac:dyDescent="0.25">
      <c r="A155" s="229"/>
      <c r="B155" s="186"/>
      <c r="C155" s="169"/>
      <c r="D155" s="224"/>
      <c r="E155" s="58" t="s">
        <v>25</v>
      </c>
      <c r="F155" s="55">
        <v>4488673.4000000004</v>
      </c>
      <c r="G155" s="55">
        <v>4488673.4000000004</v>
      </c>
      <c r="H155" s="55">
        <v>4486220.2529999996</v>
      </c>
      <c r="I155" s="132">
        <f>G155/F155*100</f>
        <v>100</v>
      </c>
      <c r="J155" s="133">
        <f>H155/G155*100</f>
        <v>99.945348062079972</v>
      </c>
      <c r="K155" s="183"/>
      <c r="L155" s="171"/>
    </row>
    <row r="156" spans="1:12" ht="80.25" customHeight="1" x14ac:dyDescent="0.25">
      <c r="A156" s="229"/>
      <c r="B156" s="186"/>
      <c r="C156" s="169"/>
      <c r="D156" s="224"/>
      <c r="E156" s="58" t="s">
        <v>26</v>
      </c>
      <c r="F156" s="55">
        <v>0</v>
      </c>
      <c r="G156" s="55">
        <v>0</v>
      </c>
      <c r="H156" s="55">
        <v>0</v>
      </c>
      <c r="I156" s="132">
        <v>0</v>
      </c>
      <c r="J156" s="111">
        <v>0</v>
      </c>
      <c r="K156" s="183"/>
      <c r="L156" s="171"/>
    </row>
    <row r="157" spans="1:12" ht="23.25" customHeight="1" x14ac:dyDescent="0.25">
      <c r="A157" s="229" t="s">
        <v>159</v>
      </c>
      <c r="B157" s="186"/>
      <c r="C157" s="169"/>
      <c r="D157" s="170" t="s">
        <v>98</v>
      </c>
      <c r="E157" s="58" t="s">
        <v>24</v>
      </c>
      <c r="F157" s="11">
        <f>F159+F160</f>
        <v>20000.900000000001</v>
      </c>
      <c r="G157" s="11">
        <f t="shared" ref="G157:H157" si="43">G159+G160</f>
        <v>20000.900000000001</v>
      </c>
      <c r="H157" s="11">
        <f t="shared" si="43"/>
        <v>19920.870999999999</v>
      </c>
      <c r="I157" s="132">
        <f>G157/F157*100</f>
        <v>100</v>
      </c>
      <c r="J157" s="133">
        <f>H157/G157*100</f>
        <v>99.599873005714727</v>
      </c>
      <c r="K157" s="183"/>
      <c r="L157" s="171"/>
    </row>
    <row r="158" spans="1:12" ht="18" customHeight="1" x14ac:dyDescent="0.25">
      <c r="A158" s="229"/>
      <c r="B158" s="186"/>
      <c r="C158" s="169"/>
      <c r="D158" s="170"/>
      <c r="E158" s="52" t="s">
        <v>12</v>
      </c>
      <c r="F158" s="11"/>
      <c r="G158" s="11"/>
      <c r="H158" s="11"/>
      <c r="I158" s="132"/>
      <c r="J158" s="133"/>
      <c r="K158" s="183"/>
      <c r="L158" s="171"/>
    </row>
    <row r="159" spans="1:12" ht="45" customHeight="1" x14ac:dyDescent="0.25">
      <c r="A159" s="229"/>
      <c r="B159" s="186"/>
      <c r="C159" s="169"/>
      <c r="D159" s="170"/>
      <c r="E159" s="58" t="s">
        <v>25</v>
      </c>
      <c r="F159" s="11">
        <v>20000.900000000001</v>
      </c>
      <c r="G159" s="11">
        <v>20000.900000000001</v>
      </c>
      <c r="H159" s="11">
        <v>19920.870999999999</v>
      </c>
      <c r="I159" s="132">
        <f>G159/F159*100</f>
        <v>100</v>
      </c>
      <c r="J159" s="133">
        <f>H159/G159*100</f>
        <v>99.599873005714727</v>
      </c>
      <c r="K159" s="183"/>
      <c r="L159" s="171"/>
    </row>
    <row r="160" spans="1:12" ht="102" customHeight="1" x14ac:dyDescent="0.25">
      <c r="A160" s="229"/>
      <c r="B160" s="186"/>
      <c r="C160" s="169"/>
      <c r="D160" s="170"/>
      <c r="E160" s="58" t="s">
        <v>14</v>
      </c>
      <c r="F160" s="55">
        <v>0</v>
      </c>
      <c r="G160" s="55">
        <v>0</v>
      </c>
      <c r="H160" s="55">
        <v>0</v>
      </c>
      <c r="I160" s="136">
        <v>0</v>
      </c>
      <c r="J160" s="111">
        <v>0</v>
      </c>
      <c r="K160" s="183"/>
      <c r="L160" s="171"/>
    </row>
    <row r="161" spans="1:12" ht="21" customHeight="1" x14ac:dyDescent="0.25">
      <c r="A161" s="229" t="s">
        <v>160</v>
      </c>
      <c r="B161" s="186"/>
      <c r="C161" s="169"/>
      <c r="D161" s="170" t="s">
        <v>198</v>
      </c>
      <c r="E161" s="58" t="s">
        <v>24</v>
      </c>
      <c r="F161" s="11">
        <f>F163+F164</f>
        <v>89.2</v>
      </c>
      <c r="G161" s="11">
        <f>G163+G164</f>
        <v>89.2</v>
      </c>
      <c r="H161" s="11">
        <f>H163+H164</f>
        <v>0</v>
      </c>
      <c r="I161" s="132">
        <f>G161/F161*100</f>
        <v>100</v>
      </c>
      <c r="J161" s="133">
        <v>0</v>
      </c>
      <c r="K161" s="183"/>
      <c r="L161" s="234"/>
    </row>
    <row r="162" spans="1:12" ht="20.25" customHeight="1" x14ac:dyDescent="0.25">
      <c r="A162" s="229"/>
      <c r="B162" s="186"/>
      <c r="C162" s="169"/>
      <c r="D162" s="170"/>
      <c r="E162" s="58" t="s">
        <v>12</v>
      </c>
      <c r="F162" s="11"/>
      <c r="G162" s="11"/>
      <c r="H162" s="11"/>
      <c r="I162" s="132"/>
      <c r="J162" s="133"/>
      <c r="K162" s="183"/>
      <c r="L162" s="235"/>
    </row>
    <row r="163" spans="1:12" ht="44.25" customHeight="1" x14ac:dyDescent="0.25">
      <c r="A163" s="229"/>
      <c r="B163" s="186"/>
      <c r="C163" s="169"/>
      <c r="D163" s="170"/>
      <c r="E163" s="58" t="s">
        <v>25</v>
      </c>
      <c r="F163" s="11">
        <v>84.9</v>
      </c>
      <c r="G163" s="11">
        <v>84.9</v>
      </c>
      <c r="H163" s="11">
        <v>0</v>
      </c>
      <c r="I163" s="132">
        <f>G163/F163*100</f>
        <v>100</v>
      </c>
      <c r="J163" s="133">
        <v>0</v>
      </c>
      <c r="K163" s="183"/>
      <c r="L163" s="235"/>
    </row>
    <row r="164" spans="1:12" ht="87.75" customHeight="1" x14ac:dyDescent="0.25">
      <c r="A164" s="229"/>
      <c r="B164" s="186"/>
      <c r="C164" s="169"/>
      <c r="D164" s="170"/>
      <c r="E164" s="58" t="s">
        <v>26</v>
      </c>
      <c r="F164" s="55">
        <v>4.3</v>
      </c>
      <c r="G164" s="55">
        <v>4.3</v>
      </c>
      <c r="H164" s="55">
        <v>0</v>
      </c>
      <c r="I164" s="136">
        <f>G164/F164*100</f>
        <v>100</v>
      </c>
      <c r="J164" s="111">
        <v>0</v>
      </c>
      <c r="K164" s="183"/>
      <c r="L164" s="236"/>
    </row>
    <row r="165" spans="1:12" ht="23.25" customHeight="1" x14ac:dyDescent="0.25">
      <c r="A165" s="229" t="s">
        <v>161</v>
      </c>
      <c r="B165" s="186"/>
      <c r="C165" s="169"/>
      <c r="D165" s="170" t="s">
        <v>391</v>
      </c>
      <c r="E165" s="58" t="s">
        <v>24</v>
      </c>
      <c r="F165" s="11">
        <f>F167+F168</f>
        <v>9956.5</v>
      </c>
      <c r="G165" s="11">
        <f>G167+G168</f>
        <v>9956.5</v>
      </c>
      <c r="H165" s="11">
        <f>H167+H168</f>
        <v>8871.6</v>
      </c>
      <c r="I165" s="132">
        <f>G165/F165*100</f>
        <v>100</v>
      </c>
      <c r="J165" s="133">
        <f>H165/G165*100</f>
        <v>89.103600662883537</v>
      </c>
      <c r="K165" s="183"/>
      <c r="L165" s="241"/>
    </row>
    <row r="166" spans="1:12" ht="24" customHeight="1" x14ac:dyDescent="0.25">
      <c r="A166" s="229"/>
      <c r="B166" s="186"/>
      <c r="C166" s="169"/>
      <c r="D166" s="170"/>
      <c r="E166" s="52" t="s">
        <v>12</v>
      </c>
      <c r="F166" s="11"/>
      <c r="G166" s="11"/>
      <c r="H166" s="11"/>
      <c r="I166" s="132"/>
      <c r="J166" s="133"/>
      <c r="K166" s="183"/>
      <c r="L166" s="241"/>
    </row>
    <row r="167" spans="1:12" ht="42" customHeight="1" x14ac:dyDescent="0.25">
      <c r="A167" s="229"/>
      <c r="B167" s="186"/>
      <c r="C167" s="169"/>
      <c r="D167" s="170"/>
      <c r="E167" s="58" t="s">
        <v>25</v>
      </c>
      <c r="F167" s="11">
        <v>9956.5</v>
      </c>
      <c r="G167" s="11">
        <v>9956.5</v>
      </c>
      <c r="H167" s="11">
        <v>8871.6</v>
      </c>
      <c r="I167" s="132">
        <f>G167/F167*100</f>
        <v>100</v>
      </c>
      <c r="J167" s="133">
        <f>H167/G167*100</f>
        <v>89.103600662883537</v>
      </c>
      <c r="K167" s="183"/>
      <c r="L167" s="241"/>
    </row>
    <row r="168" spans="1:12" ht="153.75" customHeight="1" x14ac:dyDescent="0.25">
      <c r="A168" s="229"/>
      <c r="B168" s="186"/>
      <c r="C168" s="169"/>
      <c r="D168" s="170"/>
      <c r="E168" s="58" t="s">
        <v>26</v>
      </c>
      <c r="F168" s="55">
        <v>0</v>
      </c>
      <c r="G168" s="55">
        <v>0</v>
      </c>
      <c r="H168" s="55">
        <v>0</v>
      </c>
      <c r="I168" s="136">
        <v>0</v>
      </c>
      <c r="J168" s="111">
        <v>0</v>
      </c>
      <c r="K168" s="183"/>
      <c r="L168" s="241"/>
    </row>
    <row r="169" spans="1:12" ht="28.5" customHeight="1" x14ac:dyDescent="0.25">
      <c r="A169" s="229" t="s">
        <v>162</v>
      </c>
      <c r="B169" s="186"/>
      <c r="C169" s="169"/>
      <c r="D169" s="170" t="s">
        <v>199</v>
      </c>
      <c r="E169" s="58" t="s">
        <v>24</v>
      </c>
      <c r="F169" s="11">
        <f>F171+F172</f>
        <v>13516023.9</v>
      </c>
      <c r="G169" s="11">
        <f>G171+G172</f>
        <v>13516023.9</v>
      </c>
      <c r="H169" s="11">
        <f>H171+H172</f>
        <v>13017756.5</v>
      </c>
      <c r="I169" s="132">
        <f>G169/F169*100</f>
        <v>100</v>
      </c>
      <c r="J169" s="133">
        <f>H169/G169*100</f>
        <v>96.313506074815393</v>
      </c>
      <c r="K169" s="183"/>
      <c r="L169" s="241"/>
    </row>
    <row r="170" spans="1:12" ht="24.75" customHeight="1" x14ac:dyDescent="0.25">
      <c r="A170" s="229"/>
      <c r="B170" s="186"/>
      <c r="C170" s="169"/>
      <c r="D170" s="170"/>
      <c r="E170" s="52" t="s">
        <v>12</v>
      </c>
      <c r="F170" s="11"/>
      <c r="G170" s="11"/>
      <c r="H170" s="11"/>
      <c r="I170" s="132"/>
      <c r="J170" s="133"/>
      <c r="K170" s="183"/>
      <c r="L170" s="241"/>
    </row>
    <row r="171" spans="1:12" ht="39" customHeight="1" x14ac:dyDescent="0.25">
      <c r="A171" s="229"/>
      <c r="B171" s="186"/>
      <c r="C171" s="169"/>
      <c r="D171" s="170"/>
      <c r="E171" s="58" t="s">
        <v>25</v>
      </c>
      <c r="F171" s="11">
        <v>12788259.6</v>
      </c>
      <c r="G171" s="11">
        <v>12788259.6</v>
      </c>
      <c r="H171" s="11">
        <v>12363401.800000001</v>
      </c>
      <c r="I171" s="132">
        <f t="shared" ref="I171:J173" si="44">G171/F171*100</f>
        <v>100</v>
      </c>
      <c r="J171" s="133">
        <f t="shared" si="44"/>
        <v>96.677751208616385</v>
      </c>
      <c r="K171" s="183"/>
      <c r="L171" s="241"/>
    </row>
    <row r="172" spans="1:12" ht="43.5" customHeight="1" x14ac:dyDescent="0.25">
      <c r="A172" s="229"/>
      <c r="B172" s="186"/>
      <c r="C172" s="169"/>
      <c r="D172" s="170"/>
      <c r="E172" s="58" t="s">
        <v>26</v>
      </c>
      <c r="F172" s="55">
        <v>727764.3</v>
      </c>
      <c r="G172" s="55">
        <v>727764.3</v>
      </c>
      <c r="H172" s="55">
        <v>654354.69999999995</v>
      </c>
      <c r="I172" s="132">
        <f t="shared" si="44"/>
        <v>100</v>
      </c>
      <c r="J172" s="132">
        <f t="shared" si="44"/>
        <v>89.912997930786105</v>
      </c>
      <c r="K172" s="183"/>
      <c r="L172" s="241"/>
    </row>
    <row r="173" spans="1:12" ht="28.5" customHeight="1" x14ac:dyDescent="0.25">
      <c r="A173" s="229" t="s">
        <v>288</v>
      </c>
      <c r="B173" s="186"/>
      <c r="C173" s="169"/>
      <c r="D173" s="170" t="s">
        <v>392</v>
      </c>
      <c r="E173" s="58" t="s">
        <v>24</v>
      </c>
      <c r="F173" s="11">
        <f>F175+F176</f>
        <v>2200622.2999999998</v>
      </c>
      <c r="G173" s="11">
        <f>G175+G176</f>
        <v>2200622.2999999998</v>
      </c>
      <c r="H173" s="11">
        <f>H175+H176</f>
        <v>2177642</v>
      </c>
      <c r="I173" s="132">
        <f t="shared" si="44"/>
        <v>100</v>
      </c>
      <c r="J173" s="133">
        <f t="shared" si="44"/>
        <v>98.955736293320314</v>
      </c>
      <c r="K173" s="183"/>
      <c r="L173" s="241"/>
    </row>
    <row r="174" spans="1:12" ht="24.75" customHeight="1" x14ac:dyDescent="0.25">
      <c r="A174" s="229"/>
      <c r="B174" s="186"/>
      <c r="C174" s="169"/>
      <c r="D174" s="170"/>
      <c r="E174" s="52" t="s">
        <v>12</v>
      </c>
      <c r="F174" s="11"/>
      <c r="G174" s="11"/>
      <c r="H174" s="11"/>
      <c r="I174" s="132"/>
      <c r="J174" s="133"/>
      <c r="K174" s="183"/>
      <c r="L174" s="241"/>
    </row>
    <row r="175" spans="1:12" ht="39" customHeight="1" x14ac:dyDescent="0.25">
      <c r="A175" s="229"/>
      <c r="B175" s="186"/>
      <c r="C175" s="169"/>
      <c r="D175" s="170"/>
      <c r="E175" s="58" t="s">
        <v>25</v>
      </c>
      <c r="F175" s="11">
        <v>0</v>
      </c>
      <c r="G175" s="11">
        <v>0</v>
      </c>
      <c r="H175" s="11">
        <v>0</v>
      </c>
      <c r="I175" s="132">
        <v>0</v>
      </c>
      <c r="J175" s="133">
        <v>0</v>
      </c>
      <c r="K175" s="183"/>
      <c r="L175" s="241"/>
    </row>
    <row r="176" spans="1:12" ht="92.25" customHeight="1" x14ac:dyDescent="0.25">
      <c r="A176" s="229"/>
      <c r="B176" s="186"/>
      <c r="C176" s="169"/>
      <c r="D176" s="170"/>
      <c r="E176" s="58" t="s">
        <v>26</v>
      </c>
      <c r="F176" s="55">
        <v>2200622.2999999998</v>
      </c>
      <c r="G176" s="55">
        <v>2200622.2999999998</v>
      </c>
      <c r="H176" s="55">
        <v>2177642</v>
      </c>
      <c r="I176" s="132">
        <f>G176/F176*100</f>
        <v>100</v>
      </c>
      <c r="J176" s="132">
        <f>H176/G176*100</f>
        <v>98.955736293320314</v>
      </c>
      <c r="K176" s="183"/>
      <c r="L176" s="241"/>
    </row>
    <row r="177" spans="1:12" ht="27" customHeight="1" x14ac:dyDescent="0.25">
      <c r="A177" s="230" t="s">
        <v>31</v>
      </c>
      <c r="B177" s="186"/>
      <c r="C177" s="169" t="s">
        <v>200</v>
      </c>
      <c r="D177" s="170" t="s">
        <v>201</v>
      </c>
      <c r="E177" s="58" t="s">
        <v>24</v>
      </c>
      <c r="F177" s="11">
        <f>F179+F180</f>
        <v>116530.84</v>
      </c>
      <c r="G177" s="11">
        <f>G179+G180</f>
        <v>116530.84</v>
      </c>
      <c r="H177" s="11">
        <f>H179+H180</f>
        <v>108976.95000000001</v>
      </c>
      <c r="I177" s="132">
        <f>G177/F177*100</f>
        <v>100</v>
      </c>
      <c r="J177" s="132">
        <f>H177/G177*100</f>
        <v>93.517690252640435</v>
      </c>
      <c r="K177" s="183" t="s">
        <v>33</v>
      </c>
      <c r="L177" s="241"/>
    </row>
    <row r="178" spans="1:12" ht="18.75" customHeight="1" x14ac:dyDescent="0.25">
      <c r="A178" s="230"/>
      <c r="B178" s="186"/>
      <c r="C178" s="169"/>
      <c r="D178" s="170"/>
      <c r="E178" s="52" t="s">
        <v>12</v>
      </c>
      <c r="F178" s="11"/>
      <c r="G178" s="11"/>
      <c r="H178" s="11"/>
      <c r="I178" s="132"/>
      <c r="J178" s="133"/>
      <c r="K178" s="183"/>
      <c r="L178" s="241"/>
    </row>
    <row r="179" spans="1:12" ht="47.25" customHeight="1" x14ac:dyDescent="0.25">
      <c r="A179" s="230"/>
      <c r="B179" s="186"/>
      <c r="C179" s="169"/>
      <c r="D179" s="170"/>
      <c r="E179" s="58" t="s">
        <v>25</v>
      </c>
      <c r="F179" s="11">
        <v>110704.3</v>
      </c>
      <c r="G179" s="11">
        <v>110704.3</v>
      </c>
      <c r="H179" s="11">
        <v>103528.1</v>
      </c>
      <c r="I179" s="132">
        <f t="shared" ref="I179:J181" si="45">G179/F179*100</f>
        <v>100</v>
      </c>
      <c r="J179" s="132">
        <f t="shared" si="45"/>
        <v>93.517686304868022</v>
      </c>
      <c r="K179" s="183"/>
      <c r="L179" s="241"/>
    </row>
    <row r="180" spans="1:12" ht="45" customHeight="1" x14ac:dyDescent="0.25">
      <c r="A180" s="230"/>
      <c r="B180" s="186"/>
      <c r="C180" s="169"/>
      <c r="D180" s="170"/>
      <c r="E180" s="58" t="s">
        <v>26</v>
      </c>
      <c r="F180" s="55">
        <v>5826.54</v>
      </c>
      <c r="G180" s="55">
        <v>5826.54</v>
      </c>
      <c r="H180" s="55">
        <v>5448.85</v>
      </c>
      <c r="I180" s="136">
        <f t="shared" si="45"/>
        <v>100</v>
      </c>
      <c r="J180" s="111">
        <f t="shared" si="45"/>
        <v>93.517765260343197</v>
      </c>
      <c r="K180" s="183"/>
      <c r="L180" s="241"/>
    </row>
    <row r="181" spans="1:12" ht="29.25" customHeight="1" x14ac:dyDescent="0.25">
      <c r="A181" s="230" t="s">
        <v>289</v>
      </c>
      <c r="B181" s="186"/>
      <c r="C181" s="169" t="s">
        <v>202</v>
      </c>
      <c r="D181" s="170" t="s">
        <v>195</v>
      </c>
      <c r="E181" s="58" t="s">
        <v>24</v>
      </c>
      <c r="F181" s="11">
        <f>F183+F184</f>
        <v>3883851.4</v>
      </c>
      <c r="G181" s="11">
        <f>G183+G184</f>
        <v>3882852.8</v>
      </c>
      <c r="H181" s="11">
        <f>H183+H184</f>
        <v>3832366.1999999997</v>
      </c>
      <c r="I181" s="132">
        <f t="shared" si="45"/>
        <v>99.974288408665686</v>
      </c>
      <c r="J181" s="133">
        <f t="shared" si="45"/>
        <v>98.699754984273412</v>
      </c>
      <c r="K181" s="183"/>
      <c r="L181" s="225"/>
    </row>
    <row r="182" spans="1:12" ht="21" customHeight="1" x14ac:dyDescent="0.25">
      <c r="A182" s="230"/>
      <c r="B182" s="186"/>
      <c r="C182" s="169"/>
      <c r="D182" s="170"/>
      <c r="E182" s="52" t="s">
        <v>12</v>
      </c>
      <c r="F182" s="11"/>
      <c r="G182" s="11"/>
      <c r="H182" s="11"/>
      <c r="I182" s="132"/>
      <c r="J182" s="133"/>
      <c r="K182" s="183"/>
      <c r="L182" s="171"/>
    </row>
    <row r="183" spans="1:12" ht="39" customHeight="1" x14ac:dyDescent="0.25">
      <c r="A183" s="230"/>
      <c r="B183" s="186"/>
      <c r="C183" s="169"/>
      <c r="D183" s="170"/>
      <c r="E183" s="58" t="s">
        <v>25</v>
      </c>
      <c r="F183" s="11">
        <f>F187+F191+F195+F199+F203+F207</f>
        <v>941664.29999999993</v>
      </c>
      <c r="G183" s="11">
        <f>G187+G191+G195+G199+G203+G207</f>
        <v>941664.29999999993</v>
      </c>
      <c r="H183" s="11">
        <f t="shared" ref="H183" si="46">H187+H191+H195+H199+H203+H207</f>
        <v>937099.80699999991</v>
      </c>
      <c r="I183" s="132">
        <f t="shared" ref="I183:J187" si="47">G183/F183*100</f>
        <v>100</v>
      </c>
      <c r="J183" s="133">
        <f t="shared" si="47"/>
        <v>99.515273861396253</v>
      </c>
      <c r="K183" s="183"/>
      <c r="L183" s="171"/>
    </row>
    <row r="184" spans="1:12" ht="48.75" customHeight="1" x14ac:dyDescent="0.25">
      <c r="A184" s="230"/>
      <c r="B184" s="186"/>
      <c r="C184" s="169"/>
      <c r="D184" s="170"/>
      <c r="E184" s="58" t="s">
        <v>26</v>
      </c>
      <c r="F184" s="11">
        <f>F188+F192+F196+F200+F204+F212</f>
        <v>2942187.1</v>
      </c>
      <c r="G184" s="11">
        <f>G188+G192+G196+G200+G204+G212</f>
        <v>2941188.5</v>
      </c>
      <c r="H184" s="11">
        <f t="shared" ref="H184" si="48">H188+H192+H196+H200+H204+H212</f>
        <v>2895266.3929999997</v>
      </c>
      <c r="I184" s="132">
        <f t="shared" si="47"/>
        <v>99.966059262512559</v>
      </c>
      <c r="J184" s="133">
        <f t="shared" si="47"/>
        <v>98.438654747902063</v>
      </c>
      <c r="K184" s="183"/>
      <c r="L184" s="171"/>
    </row>
    <row r="185" spans="1:12" ht="18.75" customHeight="1" x14ac:dyDescent="0.25">
      <c r="A185" s="229" t="s">
        <v>290</v>
      </c>
      <c r="B185" s="186"/>
      <c r="C185" s="169"/>
      <c r="D185" s="170" t="s">
        <v>203</v>
      </c>
      <c r="E185" s="58" t="s">
        <v>24</v>
      </c>
      <c r="F185" s="11">
        <f>F187+F188</f>
        <v>872360</v>
      </c>
      <c r="G185" s="11">
        <f>G187+G188</f>
        <v>872360</v>
      </c>
      <c r="H185" s="11">
        <f>H187+H188</f>
        <v>870826.87399999995</v>
      </c>
      <c r="I185" s="132">
        <f t="shared" si="47"/>
        <v>100</v>
      </c>
      <c r="J185" s="133">
        <f t="shared" si="47"/>
        <v>99.824255353294518</v>
      </c>
      <c r="K185" s="183"/>
      <c r="L185" s="171"/>
    </row>
    <row r="186" spans="1:12" ht="18.75" customHeight="1" x14ac:dyDescent="0.25">
      <c r="A186" s="229"/>
      <c r="B186" s="186"/>
      <c r="C186" s="169"/>
      <c r="D186" s="170"/>
      <c r="E186" s="52" t="s">
        <v>12</v>
      </c>
      <c r="F186" s="11"/>
      <c r="G186" s="11"/>
      <c r="H186" s="11"/>
      <c r="I186" s="132"/>
      <c r="J186" s="133"/>
      <c r="K186" s="183"/>
      <c r="L186" s="171"/>
    </row>
    <row r="187" spans="1:12" ht="40.5" x14ac:dyDescent="0.25">
      <c r="A187" s="229"/>
      <c r="B187" s="186"/>
      <c r="C187" s="169"/>
      <c r="D187" s="170"/>
      <c r="E187" s="58" t="s">
        <v>25</v>
      </c>
      <c r="F187" s="11">
        <v>872360</v>
      </c>
      <c r="G187" s="11">
        <v>872360</v>
      </c>
      <c r="H187" s="11">
        <v>870826.87399999995</v>
      </c>
      <c r="I187" s="132">
        <f t="shared" si="47"/>
        <v>100</v>
      </c>
      <c r="J187" s="133">
        <f t="shared" si="47"/>
        <v>99.824255353294518</v>
      </c>
      <c r="K187" s="183"/>
      <c r="L187" s="171"/>
    </row>
    <row r="188" spans="1:12" ht="44.25" customHeight="1" x14ac:dyDescent="0.25">
      <c r="A188" s="229"/>
      <c r="B188" s="186"/>
      <c r="C188" s="169"/>
      <c r="D188" s="170"/>
      <c r="E188" s="58" t="s">
        <v>26</v>
      </c>
      <c r="F188" s="55">
        <v>0</v>
      </c>
      <c r="G188" s="55">
        <v>0</v>
      </c>
      <c r="H188" s="55">
        <v>0</v>
      </c>
      <c r="I188" s="136">
        <v>0</v>
      </c>
      <c r="J188" s="111">
        <v>0</v>
      </c>
      <c r="K188" s="183"/>
      <c r="L188" s="171"/>
    </row>
    <row r="189" spans="1:12" ht="24" customHeight="1" x14ac:dyDescent="0.25">
      <c r="A189" s="229" t="s">
        <v>291</v>
      </c>
      <c r="B189" s="186"/>
      <c r="C189" s="169"/>
      <c r="D189" s="170" t="s">
        <v>204</v>
      </c>
      <c r="E189" s="58" t="s">
        <v>24</v>
      </c>
      <c r="F189" s="11">
        <f>F191+F192</f>
        <v>137.19999999999999</v>
      </c>
      <c r="G189" s="11">
        <f>G191+G192</f>
        <v>137.19999999999999</v>
      </c>
      <c r="H189" s="11">
        <f>H191+H192</f>
        <v>64.757999999999996</v>
      </c>
      <c r="I189" s="132">
        <f>G189/F189*100</f>
        <v>100</v>
      </c>
      <c r="J189" s="133">
        <f>H189/G189*100</f>
        <v>47.199708454810498</v>
      </c>
      <c r="K189" s="183"/>
      <c r="L189" s="171"/>
    </row>
    <row r="190" spans="1:12" ht="20.25" x14ac:dyDescent="0.25">
      <c r="A190" s="229"/>
      <c r="B190" s="186"/>
      <c r="C190" s="169"/>
      <c r="D190" s="170"/>
      <c r="E190" s="52" t="s">
        <v>12</v>
      </c>
      <c r="F190" s="11"/>
      <c r="G190" s="11"/>
      <c r="H190" s="11"/>
      <c r="I190" s="132"/>
      <c r="J190" s="133"/>
      <c r="K190" s="183"/>
      <c r="L190" s="171"/>
    </row>
    <row r="191" spans="1:12" ht="40.5" x14ac:dyDescent="0.25">
      <c r="A191" s="229"/>
      <c r="B191" s="186"/>
      <c r="C191" s="169"/>
      <c r="D191" s="170"/>
      <c r="E191" s="58" t="s">
        <v>25</v>
      </c>
      <c r="F191" s="11">
        <v>137.19999999999999</v>
      </c>
      <c r="G191" s="11">
        <v>137.19999999999999</v>
      </c>
      <c r="H191" s="11">
        <v>64.757999999999996</v>
      </c>
      <c r="I191" s="132">
        <f>G191/F191*100</f>
        <v>100</v>
      </c>
      <c r="J191" s="132">
        <f>H191/G191*100</f>
        <v>47.199708454810498</v>
      </c>
      <c r="K191" s="183"/>
      <c r="L191" s="171"/>
    </row>
    <row r="192" spans="1:12" ht="40.5" x14ac:dyDescent="0.25">
      <c r="A192" s="229"/>
      <c r="B192" s="186"/>
      <c r="C192" s="169"/>
      <c r="D192" s="170"/>
      <c r="E192" s="58" t="s">
        <v>26</v>
      </c>
      <c r="F192" s="11">
        <v>0</v>
      </c>
      <c r="G192" s="11">
        <v>0</v>
      </c>
      <c r="H192" s="11">
        <v>0</v>
      </c>
      <c r="I192" s="132">
        <v>0</v>
      </c>
      <c r="J192" s="133">
        <v>0</v>
      </c>
      <c r="K192" s="183"/>
      <c r="L192" s="171"/>
    </row>
    <row r="193" spans="1:12" ht="20.25" x14ac:dyDescent="0.25">
      <c r="A193" s="229" t="s">
        <v>292</v>
      </c>
      <c r="B193" s="173"/>
      <c r="C193" s="182"/>
      <c r="D193" s="170" t="s">
        <v>393</v>
      </c>
      <c r="E193" s="58" t="s">
        <v>24</v>
      </c>
      <c r="F193" s="11">
        <f>F195+F196</f>
        <v>57532.5</v>
      </c>
      <c r="G193" s="11">
        <f>G195+G196</f>
        <v>57532.5</v>
      </c>
      <c r="H193" s="11">
        <f>H195+H196</f>
        <v>56396.334999999999</v>
      </c>
      <c r="I193" s="132">
        <f>G193/F193*100</f>
        <v>100</v>
      </c>
      <c r="J193" s="133">
        <f>H193/G193*100</f>
        <v>98.025177073827834</v>
      </c>
      <c r="K193" s="183" t="s">
        <v>29</v>
      </c>
      <c r="L193" s="171"/>
    </row>
    <row r="194" spans="1:12" ht="20.25" x14ac:dyDescent="0.25">
      <c r="A194" s="229"/>
      <c r="B194" s="173"/>
      <c r="C194" s="182"/>
      <c r="D194" s="170"/>
      <c r="E194" s="52" t="s">
        <v>12</v>
      </c>
      <c r="F194" s="11"/>
      <c r="G194" s="11"/>
      <c r="H194" s="11"/>
      <c r="I194" s="132"/>
      <c r="J194" s="133"/>
      <c r="K194" s="183"/>
      <c r="L194" s="171"/>
    </row>
    <row r="195" spans="1:12" ht="40.5" x14ac:dyDescent="0.25">
      <c r="A195" s="229"/>
      <c r="B195" s="173"/>
      <c r="C195" s="182"/>
      <c r="D195" s="170"/>
      <c r="E195" s="58" t="s">
        <v>25</v>
      </c>
      <c r="F195" s="11">
        <v>57532.5</v>
      </c>
      <c r="G195" s="11">
        <v>57532.5</v>
      </c>
      <c r="H195" s="11">
        <v>56396.334999999999</v>
      </c>
      <c r="I195" s="132">
        <f>G195/F195*100</f>
        <v>100</v>
      </c>
      <c r="J195" s="133">
        <f>H195/G195*100</f>
        <v>98.025177073827834</v>
      </c>
      <c r="K195" s="183"/>
      <c r="L195" s="171"/>
    </row>
    <row r="196" spans="1:12" ht="40.5" x14ac:dyDescent="0.25">
      <c r="A196" s="229"/>
      <c r="B196" s="173"/>
      <c r="C196" s="182"/>
      <c r="D196" s="170"/>
      <c r="E196" s="58" t="s">
        <v>26</v>
      </c>
      <c r="F196" s="11">
        <v>0</v>
      </c>
      <c r="G196" s="11">
        <v>0</v>
      </c>
      <c r="H196" s="11">
        <v>0</v>
      </c>
      <c r="I196" s="132">
        <v>0</v>
      </c>
      <c r="J196" s="133">
        <v>0</v>
      </c>
      <c r="K196" s="183"/>
      <c r="L196" s="171"/>
    </row>
    <row r="197" spans="1:12" ht="20.25" x14ac:dyDescent="0.25">
      <c r="A197" s="229" t="s">
        <v>293</v>
      </c>
      <c r="B197" s="173"/>
      <c r="C197" s="182"/>
      <c r="D197" s="170" t="s">
        <v>205</v>
      </c>
      <c r="E197" s="58" t="s">
        <v>24</v>
      </c>
      <c r="F197" s="11">
        <f>F199+F200</f>
        <v>10638.5</v>
      </c>
      <c r="G197" s="11">
        <f>G199+G200</f>
        <v>10638.5</v>
      </c>
      <c r="H197" s="11">
        <f>H199+H200</f>
        <v>9065.1710000000003</v>
      </c>
      <c r="I197" s="132">
        <f>G197/F197*100</f>
        <v>100</v>
      </c>
      <c r="J197" s="133">
        <f>H197/G197*100</f>
        <v>85.210988391220567</v>
      </c>
      <c r="K197" s="183" t="s">
        <v>29</v>
      </c>
      <c r="L197" s="171"/>
    </row>
    <row r="198" spans="1:12" ht="20.25" x14ac:dyDescent="0.25">
      <c r="A198" s="229"/>
      <c r="B198" s="173"/>
      <c r="C198" s="182"/>
      <c r="D198" s="170"/>
      <c r="E198" s="52" t="s">
        <v>12</v>
      </c>
      <c r="F198" s="11"/>
      <c r="G198" s="11"/>
      <c r="H198" s="11"/>
      <c r="I198" s="132"/>
      <c r="J198" s="133"/>
      <c r="K198" s="183"/>
      <c r="L198" s="171"/>
    </row>
    <row r="199" spans="1:12" ht="40.5" x14ac:dyDescent="0.25">
      <c r="A199" s="229"/>
      <c r="B199" s="173"/>
      <c r="C199" s="182"/>
      <c r="D199" s="170"/>
      <c r="E199" s="58" t="s">
        <v>25</v>
      </c>
      <c r="F199" s="11">
        <v>10638.5</v>
      </c>
      <c r="G199" s="11">
        <v>10638.5</v>
      </c>
      <c r="H199" s="11">
        <v>9065.1710000000003</v>
      </c>
      <c r="I199" s="132">
        <f>G199/F199*100</f>
        <v>100</v>
      </c>
      <c r="J199" s="133">
        <f>H199/G199*100</f>
        <v>85.210988391220567</v>
      </c>
      <c r="K199" s="183"/>
      <c r="L199" s="171"/>
    </row>
    <row r="200" spans="1:12" ht="43.5" customHeight="1" x14ac:dyDescent="0.25">
      <c r="A200" s="229"/>
      <c r="B200" s="173"/>
      <c r="C200" s="182"/>
      <c r="D200" s="170"/>
      <c r="E200" s="58" t="s">
        <v>26</v>
      </c>
      <c r="F200" s="55">
        <v>0</v>
      </c>
      <c r="G200" s="55">
        <v>0</v>
      </c>
      <c r="H200" s="55">
        <v>0</v>
      </c>
      <c r="I200" s="136">
        <v>0</v>
      </c>
      <c r="J200" s="111">
        <v>0</v>
      </c>
      <c r="K200" s="183"/>
      <c r="L200" s="171"/>
    </row>
    <row r="201" spans="1:12" ht="20.25" x14ac:dyDescent="0.25">
      <c r="A201" s="229" t="s">
        <v>294</v>
      </c>
      <c r="B201" s="173"/>
      <c r="C201" s="182"/>
      <c r="D201" s="170" t="s">
        <v>206</v>
      </c>
      <c r="E201" s="58" t="s">
        <v>24</v>
      </c>
      <c r="F201" s="11">
        <f>F203+F204</f>
        <v>2180.6999999999998</v>
      </c>
      <c r="G201" s="11">
        <f>G203+G204</f>
        <v>2180.6999999999998</v>
      </c>
      <c r="H201" s="11">
        <f>H203+H204</f>
        <v>1661.442</v>
      </c>
      <c r="I201" s="132">
        <f>G201/F201*100</f>
        <v>100</v>
      </c>
      <c r="J201" s="133">
        <f>H201/G201*100</f>
        <v>76.188471591690742</v>
      </c>
      <c r="K201" s="183" t="s">
        <v>29</v>
      </c>
      <c r="L201" s="171"/>
    </row>
    <row r="202" spans="1:12" ht="20.25" x14ac:dyDescent="0.25">
      <c r="A202" s="229"/>
      <c r="B202" s="173"/>
      <c r="C202" s="182"/>
      <c r="D202" s="170"/>
      <c r="E202" s="52" t="s">
        <v>12</v>
      </c>
      <c r="F202" s="11"/>
      <c r="G202" s="11"/>
      <c r="H202" s="11"/>
      <c r="I202" s="132"/>
      <c r="J202" s="133"/>
      <c r="K202" s="183"/>
      <c r="L202" s="171"/>
    </row>
    <row r="203" spans="1:12" ht="40.5" x14ac:dyDescent="0.25">
      <c r="A203" s="229"/>
      <c r="B203" s="173"/>
      <c r="C203" s="182"/>
      <c r="D203" s="170"/>
      <c r="E203" s="58" t="s">
        <v>25</v>
      </c>
      <c r="F203" s="11">
        <v>977.6</v>
      </c>
      <c r="G203" s="11">
        <v>977.6</v>
      </c>
      <c r="H203" s="11">
        <v>744.80899999999997</v>
      </c>
      <c r="I203" s="132">
        <f t="shared" ref="I203:J205" si="49">G203/F203*100</f>
        <v>100</v>
      </c>
      <c r="J203" s="133">
        <f t="shared" si="49"/>
        <v>76.1875</v>
      </c>
      <c r="K203" s="183"/>
      <c r="L203" s="171"/>
    </row>
    <row r="204" spans="1:12" ht="54" customHeight="1" x14ac:dyDescent="0.25">
      <c r="A204" s="229"/>
      <c r="B204" s="173"/>
      <c r="C204" s="182"/>
      <c r="D204" s="170"/>
      <c r="E204" s="58" t="s">
        <v>26</v>
      </c>
      <c r="F204" s="55">
        <v>1203.0999999999999</v>
      </c>
      <c r="G204" s="55">
        <v>1203.0999999999999</v>
      </c>
      <c r="H204" s="55">
        <v>916.63300000000004</v>
      </c>
      <c r="I204" s="132">
        <f t="shared" si="49"/>
        <v>100</v>
      </c>
      <c r="J204" s="133">
        <f>H204/G204*100</f>
        <v>76.189261075554825</v>
      </c>
      <c r="K204" s="183"/>
      <c r="L204" s="171"/>
    </row>
    <row r="205" spans="1:12" ht="20.25" x14ac:dyDescent="0.25">
      <c r="A205" s="229" t="s">
        <v>295</v>
      </c>
      <c r="B205" s="173"/>
      <c r="C205" s="182"/>
      <c r="D205" s="170" t="s">
        <v>208</v>
      </c>
      <c r="E205" s="58" t="s">
        <v>24</v>
      </c>
      <c r="F205" s="11">
        <f>F207+F208</f>
        <v>18.5</v>
      </c>
      <c r="G205" s="11">
        <f>G207+G208</f>
        <v>18.5</v>
      </c>
      <c r="H205" s="11">
        <f>H207+H208</f>
        <v>1.86</v>
      </c>
      <c r="I205" s="132">
        <f t="shared" si="49"/>
        <v>100</v>
      </c>
      <c r="J205" s="133">
        <f t="shared" si="49"/>
        <v>10.054054054054054</v>
      </c>
      <c r="K205" s="183" t="s">
        <v>29</v>
      </c>
      <c r="L205" s="171"/>
    </row>
    <row r="206" spans="1:12" ht="20.25" x14ac:dyDescent="0.25">
      <c r="A206" s="229"/>
      <c r="B206" s="173"/>
      <c r="C206" s="182"/>
      <c r="D206" s="170"/>
      <c r="E206" s="52" t="s">
        <v>12</v>
      </c>
      <c r="F206" s="11"/>
      <c r="G206" s="11"/>
      <c r="H206" s="11"/>
      <c r="I206" s="132"/>
      <c r="J206" s="133"/>
      <c r="K206" s="183"/>
      <c r="L206" s="171"/>
    </row>
    <row r="207" spans="1:12" ht="40.5" x14ac:dyDescent="0.25">
      <c r="A207" s="229"/>
      <c r="B207" s="173"/>
      <c r="C207" s="182"/>
      <c r="D207" s="170"/>
      <c r="E207" s="58" t="s">
        <v>25</v>
      </c>
      <c r="F207" s="11">
        <v>18.5</v>
      </c>
      <c r="G207" s="11">
        <v>18.5</v>
      </c>
      <c r="H207" s="11">
        <v>1.86</v>
      </c>
      <c r="I207" s="132">
        <f>G207/F207*100</f>
        <v>100</v>
      </c>
      <c r="J207" s="133">
        <f>H207/G207*100</f>
        <v>10.054054054054054</v>
      </c>
      <c r="K207" s="183"/>
      <c r="L207" s="171"/>
    </row>
    <row r="208" spans="1:12" ht="43.5" customHeight="1" x14ac:dyDescent="0.25">
      <c r="A208" s="229"/>
      <c r="B208" s="173"/>
      <c r="C208" s="182"/>
      <c r="D208" s="170"/>
      <c r="E208" s="58" t="s">
        <v>26</v>
      </c>
      <c r="F208" s="55">
        <v>0</v>
      </c>
      <c r="G208" s="55">
        <v>0</v>
      </c>
      <c r="H208" s="55">
        <v>0</v>
      </c>
      <c r="I208" s="132">
        <v>0</v>
      </c>
      <c r="J208" s="133">
        <v>0</v>
      </c>
      <c r="K208" s="183"/>
      <c r="L208" s="171"/>
    </row>
    <row r="209" spans="1:12" ht="20.25" x14ac:dyDescent="0.25">
      <c r="A209" s="229" t="s">
        <v>295</v>
      </c>
      <c r="B209" s="173"/>
      <c r="C209" s="182"/>
      <c r="D209" s="170" t="s">
        <v>346</v>
      </c>
      <c r="E209" s="58" t="s">
        <v>24</v>
      </c>
      <c r="F209" s="11">
        <f>F211+F212</f>
        <v>2940984</v>
      </c>
      <c r="G209" s="11">
        <f>G211+G212</f>
        <v>2939985.4</v>
      </c>
      <c r="H209" s="11">
        <v>2237113.7999999998</v>
      </c>
      <c r="I209" s="132">
        <f t="shared" ref="I209" si="50">G209/F209*100</f>
        <v>99.966045378009539</v>
      </c>
      <c r="J209" s="133">
        <f t="shared" ref="J209" si="51">H209/G209*100</f>
        <v>76.092683997682428</v>
      </c>
      <c r="K209" s="183" t="s">
        <v>29</v>
      </c>
      <c r="L209" s="171"/>
    </row>
    <row r="210" spans="1:12" ht="20.25" x14ac:dyDescent="0.25">
      <c r="A210" s="229"/>
      <c r="B210" s="173"/>
      <c r="C210" s="182"/>
      <c r="D210" s="170"/>
      <c r="E210" s="52" t="s">
        <v>12</v>
      </c>
      <c r="F210" s="11"/>
      <c r="G210" s="11"/>
      <c r="H210" s="11"/>
      <c r="I210" s="132"/>
      <c r="J210" s="133"/>
      <c r="K210" s="183"/>
      <c r="L210" s="171"/>
    </row>
    <row r="211" spans="1:12" ht="40.5" x14ac:dyDescent="0.25">
      <c r="A211" s="229"/>
      <c r="B211" s="173"/>
      <c r="C211" s="182"/>
      <c r="D211" s="170"/>
      <c r="E211" s="58" t="s">
        <v>25</v>
      </c>
      <c r="F211" s="11">
        <v>0</v>
      </c>
      <c r="G211" s="11">
        <v>0</v>
      </c>
      <c r="H211" s="11">
        <v>0</v>
      </c>
      <c r="I211" s="132">
        <v>0</v>
      </c>
      <c r="J211" s="133">
        <v>0</v>
      </c>
      <c r="K211" s="183"/>
      <c r="L211" s="171"/>
    </row>
    <row r="212" spans="1:12" ht="43.5" customHeight="1" x14ac:dyDescent="0.25">
      <c r="A212" s="229"/>
      <c r="B212" s="173"/>
      <c r="C212" s="182"/>
      <c r="D212" s="170"/>
      <c r="E212" s="58" t="s">
        <v>26</v>
      </c>
      <c r="F212" s="55">
        <v>2940984</v>
      </c>
      <c r="G212" s="55">
        <v>2939985.4</v>
      </c>
      <c r="H212" s="55">
        <v>2894349.76</v>
      </c>
      <c r="I212" s="132">
        <v>0</v>
      </c>
      <c r="J212" s="133">
        <f t="shared" ref="J212" si="52">H212/G212*100</f>
        <v>98.447759638534265</v>
      </c>
      <c r="K212" s="183"/>
      <c r="L212" s="171"/>
    </row>
    <row r="213" spans="1:12" ht="18.75" customHeight="1" x14ac:dyDescent="0.25">
      <c r="A213" s="262" t="s">
        <v>111</v>
      </c>
      <c r="B213" s="263"/>
      <c r="C213" s="169" t="s">
        <v>207</v>
      </c>
      <c r="D213" s="170"/>
      <c r="E213" s="4" t="s">
        <v>24</v>
      </c>
      <c r="F213" s="103">
        <f>F215+F216</f>
        <v>3168857.2</v>
      </c>
      <c r="G213" s="103">
        <f>G215+G216</f>
        <v>3168857.2</v>
      </c>
      <c r="H213" s="103">
        <f>H215+H216</f>
        <v>3167081.4</v>
      </c>
      <c r="I213" s="141">
        <f t="shared" ref="I213:J213" si="53">G213/F213*100</f>
        <v>100</v>
      </c>
      <c r="J213" s="142">
        <f t="shared" si="53"/>
        <v>99.94396087018373</v>
      </c>
      <c r="K213" s="183" t="s">
        <v>29</v>
      </c>
      <c r="L213" s="274"/>
    </row>
    <row r="214" spans="1:12" ht="20.25" x14ac:dyDescent="0.25">
      <c r="A214" s="262"/>
      <c r="B214" s="263"/>
      <c r="C214" s="169"/>
      <c r="D214" s="170"/>
      <c r="E214" s="4" t="s">
        <v>12</v>
      </c>
      <c r="F214" s="103"/>
      <c r="G214" s="103"/>
      <c r="H214" s="103"/>
      <c r="I214" s="141"/>
      <c r="J214" s="142"/>
      <c r="K214" s="183"/>
      <c r="L214" s="274"/>
    </row>
    <row r="215" spans="1:12" ht="40.5" x14ac:dyDescent="0.25">
      <c r="A215" s="262"/>
      <c r="B215" s="263"/>
      <c r="C215" s="169"/>
      <c r="D215" s="170"/>
      <c r="E215" s="4" t="s">
        <v>25</v>
      </c>
      <c r="F215" s="103">
        <v>0</v>
      </c>
      <c r="G215" s="103">
        <v>0</v>
      </c>
      <c r="H215" s="103">
        <v>0</v>
      </c>
      <c r="I215" s="141">
        <v>0</v>
      </c>
      <c r="J215" s="142">
        <v>0</v>
      </c>
      <c r="K215" s="183"/>
      <c r="L215" s="274"/>
    </row>
    <row r="216" spans="1:12" ht="65.25" customHeight="1" x14ac:dyDescent="0.25">
      <c r="A216" s="262"/>
      <c r="B216" s="263"/>
      <c r="C216" s="169"/>
      <c r="D216" s="170"/>
      <c r="E216" s="4" t="s">
        <v>26</v>
      </c>
      <c r="F216" s="103">
        <v>3168857.2</v>
      </c>
      <c r="G216" s="103">
        <v>3168857.2</v>
      </c>
      <c r="H216" s="103">
        <v>3167081.4</v>
      </c>
      <c r="I216" s="134">
        <f>G216/F216*100</f>
        <v>100</v>
      </c>
      <c r="J216" s="135">
        <f>H216/G216*100</f>
        <v>99.94396087018373</v>
      </c>
      <c r="K216" s="183"/>
      <c r="L216" s="274"/>
    </row>
    <row r="217" spans="1:12" ht="24" customHeight="1" x14ac:dyDescent="0.25">
      <c r="A217" s="262" t="s">
        <v>296</v>
      </c>
      <c r="B217" s="173"/>
      <c r="C217" s="258" t="s">
        <v>89</v>
      </c>
      <c r="D217" s="252"/>
      <c r="E217" s="4" t="s">
        <v>11</v>
      </c>
      <c r="F217" s="103">
        <f>F219+F220</f>
        <v>6809.6</v>
      </c>
      <c r="G217" s="103">
        <f>G219+G220</f>
        <v>6809.6</v>
      </c>
      <c r="H217" s="103">
        <f>H219+H220</f>
        <v>6809.6</v>
      </c>
      <c r="I217" s="141">
        <f>G217/F217*100</f>
        <v>100</v>
      </c>
      <c r="J217" s="142">
        <f>H217/G217*100</f>
        <v>100</v>
      </c>
      <c r="K217" s="183" t="s">
        <v>29</v>
      </c>
      <c r="L217" s="274"/>
    </row>
    <row r="218" spans="1:12" ht="18.75" customHeight="1" x14ac:dyDescent="0.25">
      <c r="A218" s="262"/>
      <c r="B218" s="173"/>
      <c r="C218" s="258"/>
      <c r="D218" s="252"/>
      <c r="E218" s="4" t="s">
        <v>12</v>
      </c>
      <c r="F218" s="103"/>
      <c r="G218" s="103"/>
      <c r="H218" s="103"/>
      <c r="I218" s="141"/>
      <c r="J218" s="142"/>
      <c r="K218" s="183"/>
      <c r="L218" s="274"/>
    </row>
    <row r="219" spans="1:12" ht="40.5" x14ac:dyDescent="0.25">
      <c r="A219" s="262"/>
      <c r="B219" s="173"/>
      <c r="C219" s="258"/>
      <c r="D219" s="252"/>
      <c r="E219" s="4" t="s">
        <v>13</v>
      </c>
      <c r="F219" s="103">
        <v>0</v>
      </c>
      <c r="G219" s="103">
        <v>0</v>
      </c>
      <c r="H219" s="103">
        <v>0</v>
      </c>
      <c r="I219" s="141">
        <v>0</v>
      </c>
      <c r="J219" s="142">
        <v>0</v>
      </c>
      <c r="K219" s="183"/>
      <c r="L219" s="274"/>
    </row>
    <row r="220" spans="1:12" s="30" customFormat="1" ht="145.5" customHeight="1" x14ac:dyDescent="0.25">
      <c r="A220" s="262"/>
      <c r="B220" s="173"/>
      <c r="C220" s="258"/>
      <c r="D220" s="252"/>
      <c r="E220" s="4" t="s">
        <v>14</v>
      </c>
      <c r="F220" s="20">
        <v>6809.6</v>
      </c>
      <c r="G220" s="20">
        <v>6809.6</v>
      </c>
      <c r="H220" s="20">
        <v>6809.6</v>
      </c>
      <c r="I220" s="134">
        <f>G220/F220*100</f>
        <v>100</v>
      </c>
      <c r="J220" s="135">
        <f>H220/G220*100</f>
        <v>100</v>
      </c>
      <c r="K220" s="183"/>
      <c r="L220" s="274"/>
    </row>
    <row r="221" spans="1:12" ht="20.25" x14ac:dyDescent="0.25">
      <c r="A221" s="250" t="s">
        <v>34</v>
      </c>
      <c r="B221" s="168" t="s">
        <v>39</v>
      </c>
      <c r="C221" s="169"/>
      <c r="D221" s="170"/>
      <c r="E221" s="3" t="s">
        <v>11</v>
      </c>
      <c r="F221" s="51">
        <f>F223+F224</f>
        <v>1039551.3999999999</v>
      </c>
      <c r="G221" s="51">
        <f>G223+G224</f>
        <v>1039551.3999999999</v>
      </c>
      <c r="H221" s="51">
        <f>H223+H224</f>
        <v>826898.28</v>
      </c>
      <c r="I221" s="125">
        <f>G221/F221*100</f>
        <v>100</v>
      </c>
      <c r="J221" s="126">
        <f>H221/G221*100</f>
        <v>79.543760895324667</v>
      </c>
      <c r="K221" s="271" t="s">
        <v>102</v>
      </c>
      <c r="L221" s="168" t="s">
        <v>40</v>
      </c>
    </row>
    <row r="222" spans="1:12" ht="20.25" x14ac:dyDescent="0.25">
      <c r="A222" s="250"/>
      <c r="B222" s="168"/>
      <c r="C222" s="169"/>
      <c r="D222" s="170"/>
      <c r="E222" s="3" t="s">
        <v>12</v>
      </c>
      <c r="F222" s="51"/>
      <c r="G222" s="51"/>
      <c r="H222" s="51"/>
      <c r="I222" s="125"/>
      <c r="J222" s="126"/>
      <c r="K222" s="271"/>
      <c r="L222" s="168"/>
    </row>
    <row r="223" spans="1:12" ht="40.5" x14ac:dyDescent="0.25">
      <c r="A223" s="250"/>
      <c r="B223" s="168"/>
      <c r="C223" s="169"/>
      <c r="D223" s="170"/>
      <c r="E223" s="3" t="s">
        <v>13</v>
      </c>
      <c r="F223" s="51">
        <f>F228</f>
        <v>816259.7</v>
      </c>
      <c r="G223" s="18">
        <f t="shared" ref="F223:H224" si="54">G228</f>
        <v>816259.7</v>
      </c>
      <c r="H223" s="18">
        <f t="shared" si="54"/>
        <v>615206.28</v>
      </c>
      <c r="I223" s="125">
        <f>G223/F223*100</f>
        <v>100</v>
      </c>
      <c r="J223" s="126">
        <f>H223/G223*100</f>
        <v>75.368939566659975</v>
      </c>
      <c r="K223" s="271"/>
      <c r="L223" s="168"/>
    </row>
    <row r="224" spans="1:12" ht="40.5" x14ac:dyDescent="0.25">
      <c r="A224" s="250"/>
      <c r="B224" s="168"/>
      <c r="C224" s="169"/>
      <c r="D224" s="170"/>
      <c r="E224" s="3" t="s">
        <v>14</v>
      </c>
      <c r="F224" s="51">
        <f t="shared" si="54"/>
        <v>223291.69999999998</v>
      </c>
      <c r="G224" s="51">
        <f t="shared" si="54"/>
        <v>223291.69999999998</v>
      </c>
      <c r="H224" s="51">
        <f t="shared" si="54"/>
        <v>211692</v>
      </c>
      <c r="I224" s="125">
        <f>G224/F224*100</f>
        <v>100</v>
      </c>
      <c r="J224" s="126">
        <f>H224/G224*100</f>
        <v>94.805136061931549</v>
      </c>
      <c r="K224" s="271"/>
      <c r="L224" s="168"/>
    </row>
    <row r="225" spans="1:12" ht="20.25" x14ac:dyDescent="0.25">
      <c r="A225" s="85"/>
      <c r="B225" s="84" t="s">
        <v>12</v>
      </c>
      <c r="C225" s="71"/>
      <c r="D225" s="72"/>
      <c r="E225" s="58"/>
      <c r="F225" s="23"/>
      <c r="G225" s="23"/>
      <c r="H225" s="23"/>
      <c r="I225" s="129"/>
      <c r="J225" s="110"/>
      <c r="K225" s="81"/>
      <c r="L225" s="58"/>
    </row>
    <row r="226" spans="1:12" ht="20.25" x14ac:dyDescent="0.25">
      <c r="A226" s="230" t="s">
        <v>35</v>
      </c>
      <c r="B226" s="173"/>
      <c r="C226" s="169" t="s">
        <v>41</v>
      </c>
      <c r="D226" s="170"/>
      <c r="E226" s="4" t="s">
        <v>11</v>
      </c>
      <c r="F226" s="65">
        <f>F228+F229</f>
        <v>1039551.3999999999</v>
      </c>
      <c r="G226" s="65">
        <f>G228+G229</f>
        <v>1039551.3999999999</v>
      </c>
      <c r="H226" s="65">
        <f>H228+H229</f>
        <v>826898.28</v>
      </c>
      <c r="I226" s="143">
        <f>G226/F226*100</f>
        <v>100</v>
      </c>
      <c r="J226" s="144">
        <f>H226/G226*100</f>
        <v>79.543760895324667</v>
      </c>
      <c r="K226" s="271" t="s">
        <v>344</v>
      </c>
      <c r="L226" s="241"/>
    </row>
    <row r="227" spans="1:12" ht="20.25" x14ac:dyDescent="0.25">
      <c r="A227" s="230"/>
      <c r="B227" s="173"/>
      <c r="C227" s="169"/>
      <c r="D227" s="170"/>
      <c r="E227" s="4" t="s">
        <v>12</v>
      </c>
      <c r="F227" s="65"/>
      <c r="G227" s="65"/>
      <c r="H227" s="65"/>
      <c r="I227" s="143"/>
      <c r="J227" s="144"/>
      <c r="K227" s="271"/>
      <c r="L227" s="241"/>
    </row>
    <row r="228" spans="1:12" ht="40.5" x14ac:dyDescent="0.25">
      <c r="A228" s="230"/>
      <c r="B228" s="173"/>
      <c r="C228" s="169"/>
      <c r="D228" s="170"/>
      <c r="E228" s="4" t="s">
        <v>13</v>
      </c>
      <c r="F228" s="65">
        <f>F233+F237</f>
        <v>816259.7</v>
      </c>
      <c r="G228" s="65">
        <f t="shared" ref="G228:H228" si="55">G233+G237</f>
        <v>816259.7</v>
      </c>
      <c r="H228" s="65">
        <f t="shared" si="55"/>
        <v>615206.28</v>
      </c>
      <c r="I228" s="143">
        <f>G228/F228*100</f>
        <v>100</v>
      </c>
      <c r="J228" s="144">
        <f>H228/G228*100</f>
        <v>75.368939566659975</v>
      </c>
      <c r="K228" s="271"/>
      <c r="L228" s="241"/>
    </row>
    <row r="229" spans="1:12" ht="39.75" customHeight="1" x14ac:dyDescent="0.25">
      <c r="A229" s="230"/>
      <c r="B229" s="173"/>
      <c r="C229" s="169"/>
      <c r="D229" s="170"/>
      <c r="E229" s="4" t="s">
        <v>14</v>
      </c>
      <c r="F229" s="65">
        <f>F234+F238</f>
        <v>223291.69999999998</v>
      </c>
      <c r="G229" s="65">
        <f t="shared" ref="G229:H229" si="56">G234+G238</f>
        <v>223291.69999999998</v>
      </c>
      <c r="H229" s="65">
        <f t="shared" si="56"/>
        <v>211692</v>
      </c>
      <c r="I229" s="143">
        <f>G229/F229*100</f>
        <v>100</v>
      </c>
      <c r="J229" s="144">
        <f>H229/G229*100</f>
        <v>94.805136061931549</v>
      </c>
      <c r="K229" s="271"/>
      <c r="L229" s="241"/>
    </row>
    <row r="230" spans="1:12" ht="20.25" x14ac:dyDescent="0.3">
      <c r="A230" s="85"/>
      <c r="B230" s="74"/>
      <c r="C230" s="71" t="s">
        <v>12</v>
      </c>
      <c r="D230" s="72"/>
      <c r="E230" s="58"/>
      <c r="F230" s="23"/>
      <c r="G230" s="23"/>
      <c r="H230" s="23"/>
      <c r="I230" s="129"/>
      <c r="J230" s="110"/>
      <c r="K230" s="81"/>
      <c r="L230" s="82"/>
    </row>
    <row r="231" spans="1:12" ht="24" customHeight="1" x14ac:dyDescent="0.25">
      <c r="A231" s="229" t="s">
        <v>45</v>
      </c>
      <c r="B231" s="168"/>
      <c r="C231" s="169"/>
      <c r="D231" s="170" t="s">
        <v>394</v>
      </c>
      <c r="E231" s="58" t="s">
        <v>24</v>
      </c>
      <c r="F231" s="23">
        <f>F233+F234</f>
        <v>189473.68</v>
      </c>
      <c r="G231" s="23">
        <f>G233+G234</f>
        <v>189473.68</v>
      </c>
      <c r="H231" s="23">
        <f>H233+H234</f>
        <v>189473.68</v>
      </c>
      <c r="I231" s="127">
        <f t="shared" ref="I231:J231" si="57">G231/F231*100</f>
        <v>100</v>
      </c>
      <c r="J231" s="128">
        <f t="shared" si="57"/>
        <v>100</v>
      </c>
      <c r="K231" s="271" t="s">
        <v>106</v>
      </c>
      <c r="L231" s="241"/>
    </row>
    <row r="232" spans="1:12" ht="22.5" customHeight="1" x14ac:dyDescent="0.25">
      <c r="A232" s="229"/>
      <c r="B232" s="168"/>
      <c r="C232" s="169"/>
      <c r="D232" s="170"/>
      <c r="E232" s="58" t="s">
        <v>12</v>
      </c>
      <c r="F232" s="23"/>
      <c r="G232" s="23"/>
      <c r="H232" s="23"/>
      <c r="I232" s="127"/>
      <c r="J232" s="128"/>
      <c r="K232" s="271"/>
      <c r="L232" s="241"/>
    </row>
    <row r="233" spans="1:12" ht="21.75" customHeight="1" x14ac:dyDescent="0.25">
      <c r="A233" s="229"/>
      <c r="B233" s="168"/>
      <c r="C233" s="169"/>
      <c r="D233" s="170"/>
      <c r="E233" s="58" t="s">
        <v>13</v>
      </c>
      <c r="F233" s="23">
        <v>180000</v>
      </c>
      <c r="G233" s="23">
        <v>180000</v>
      </c>
      <c r="H233" s="23">
        <v>180000</v>
      </c>
      <c r="I233" s="127">
        <f t="shared" ref="I233:J237" si="58">G233/F233*100</f>
        <v>100</v>
      </c>
      <c r="J233" s="128">
        <f t="shared" si="58"/>
        <v>100</v>
      </c>
      <c r="K233" s="271"/>
      <c r="L233" s="241"/>
    </row>
    <row r="234" spans="1:12" ht="39" customHeight="1" x14ac:dyDescent="0.25">
      <c r="A234" s="229"/>
      <c r="B234" s="168"/>
      <c r="C234" s="169"/>
      <c r="D234" s="170"/>
      <c r="E234" s="58" t="s">
        <v>14</v>
      </c>
      <c r="F234" s="16">
        <v>9473.68</v>
      </c>
      <c r="G234" s="16">
        <v>9473.68</v>
      </c>
      <c r="H234" s="16">
        <v>9473.68</v>
      </c>
      <c r="I234" s="127">
        <f t="shared" si="58"/>
        <v>100</v>
      </c>
      <c r="J234" s="128">
        <f t="shared" si="58"/>
        <v>100</v>
      </c>
      <c r="K234" s="271"/>
      <c r="L234" s="241"/>
    </row>
    <row r="235" spans="1:12" ht="24" customHeight="1" x14ac:dyDescent="0.25">
      <c r="A235" s="229" t="s">
        <v>46</v>
      </c>
      <c r="B235" s="168"/>
      <c r="C235" s="169"/>
      <c r="D235" s="170" t="s">
        <v>395</v>
      </c>
      <c r="E235" s="58" t="s">
        <v>24</v>
      </c>
      <c r="F235" s="23">
        <f>F237+F238</f>
        <v>850077.72</v>
      </c>
      <c r="G235" s="23">
        <f>G237+G238</f>
        <v>850077.72</v>
      </c>
      <c r="H235" s="23">
        <f>H237+H238</f>
        <v>637424.60000000009</v>
      </c>
      <c r="I235" s="127">
        <f t="shared" si="58"/>
        <v>100</v>
      </c>
      <c r="J235" s="128">
        <f t="shared" si="58"/>
        <v>74.984273202690233</v>
      </c>
      <c r="K235" s="271" t="s">
        <v>155</v>
      </c>
      <c r="L235" s="241"/>
    </row>
    <row r="236" spans="1:12" ht="24.75" customHeight="1" x14ac:dyDescent="0.25">
      <c r="A236" s="229"/>
      <c r="B236" s="168"/>
      <c r="C236" s="169"/>
      <c r="D236" s="170"/>
      <c r="E236" s="58" t="s">
        <v>12</v>
      </c>
      <c r="F236" s="23"/>
      <c r="G236" s="23"/>
      <c r="H236" s="23"/>
      <c r="I236" s="127"/>
      <c r="J236" s="128"/>
      <c r="K236" s="271"/>
      <c r="L236" s="241"/>
    </row>
    <row r="237" spans="1:12" ht="43.5" customHeight="1" x14ac:dyDescent="0.25">
      <c r="A237" s="229"/>
      <c r="B237" s="168"/>
      <c r="C237" s="169"/>
      <c r="D237" s="170"/>
      <c r="E237" s="58" t="s">
        <v>13</v>
      </c>
      <c r="F237" s="23">
        <v>636259.69999999995</v>
      </c>
      <c r="G237" s="23">
        <v>636259.69999999995</v>
      </c>
      <c r="H237" s="23">
        <v>435206.28</v>
      </c>
      <c r="I237" s="127">
        <f t="shared" si="58"/>
        <v>100</v>
      </c>
      <c r="J237" s="128">
        <f t="shared" si="58"/>
        <v>68.400730079242805</v>
      </c>
      <c r="K237" s="271"/>
      <c r="L237" s="241"/>
    </row>
    <row r="238" spans="1:12" ht="113.25" customHeight="1" x14ac:dyDescent="0.25">
      <c r="A238" s="229"/>
      <c r="B238" s="168"/>
      <c r="C238" s="169"/>
      <c r="D238" s="170"/>
      <c r="E238" s="58" t="s">
        <v>14</v>
      </c>
      <c r="F238" s="23">
        <v>213818.02</v>
      </c>
      <c r="G238" s="23">
        <v>213818.02</v>
      </c>
      <c r="H238" s="23">
        <v>202218.32</v>
      </c>
      <c r="I238" s="129">
        <f>G238/F238*100</f>
        <v>100</v>
      </c>
      <c r="J238" s="110">
        <f>H238/G238*100</f>
        <v>94.574966132414858</v>
      </c>
      <c r="K238" s="271"/>
      <c r="L238" s="241"/>
    </row>
    <row r="239" spans="1:12" s="31" customFormat="1" ht="20.25" x14ac:dyDescent="0.25">
      <c r="A239" s="186" t="s">
        <v>44</v>
      </c>
      <c r="B239" s="186" t="s">
        <v>43</v>
      </c>
      <c r="C239" s="169"/>
      <c r="D239" s="170"/>
      <c r="E239" s="70" t="s">
        <v>24</v>
      </c>
      <c r="F239" s="95">
        <f>F241+F242</f>
        <v>14393862.833999999</v>
      </c>
      <c r="G239" s="95">
        <f>G241+G242</f>
        <v>14393862.833999999</v>
      </c>
      <c r="H239" s="95">
        <f>H241+H242</f>
        <v>13033122.82</v>
      </c>
      <c r="I239" s="130">
        <f t="shared" ref="I239:J303" si="59">G239/F239*100</f>
        <v>100</v>
      </c>
      <c r="J239" s="145">
        <f>H239/G239*100</f>
        <v>90.546387514644294</v>
      </c>
      <c r="K239" s="185" t="s">
        <v>246</v>
      </c>
      <c r="L239" s="246"/>
    </row>
    <row r="240" spans="1:12" s="31" customFormat="1" ht="20.25" x14ac:dyDescent="0.25">
      <c r="A240" s="186"/>
      <c r="B240" s="186"/>
      <c r="C240" s="169"/>
      <c r="D240" s="170"/>
      <c r="E240" s="70" t="s">
        <v>18</v>
      </c>
      <c r="F240" s="95"/>
      <c r="G240" s="95"/>
      <c r="H240" s="95"/>
      <c r="I240" s="130"/>
      <c r="J240" s="145"/>
      <c r="K240" s="185"/>
      <c r="L240" s="246"/>
    </row>
    <row r="241" spans="1:14" s="31" customFormat="1" ht="40.5" x14ac:dyDescent="0.25">
      <c r="A241" s="186"/>
      <c r="B241" s="186"/>
      <c r="C241" s="169"/>
      <c r="D241" s="170"/>
      <c r="E241" s="70" t="s">
        <v>13</v>
      </c>
      <c r="F241" s="95">
        <f>F246+F262+F266+F278+F282+F286+F322</f>
        <v>12936524.899999999</v>
      </c>
      <c r="G241" s="95">
        <f t="shared" ref="G241:H241" si="60">G246+G262+G266+G278+G282+G286+G322</f>
        <v>12936524.899999999</v>
      </c>
      <c r="H241" s="95">
        <f t="shared" si="60"/>
        <v>11614306.07</v>
      </c>
      <c r="I241" s="130">
        <f t="shared" si="59"/>
        <v>100</v>
      </c>
      <c r="J241" s="145">
        <f>H241/G241*100</f>
        <v>89.779180728821544</v>
      </c>
      <c r="K241" s="185"/>
      <c r="L241" s="246"/>
    </row>
    <row r="242" spans="1:14" s="31" customFormat="1" ht="40.5" x14ac:dyDescent="0.25">
      <c r="A242" s="186"/>
      <c r="B242" s="186"/>
      <c r="C242" s="169"/>
      <c r="D242" s="170"/>
      <c r="E242" s="70" t="s">
        <v>14</v>
      </c>
      <c r="F242" s="95">
        <f>F247+F263+F267+F279+F283+F287+F323</f>
        <v>1457337.9339999999</v>
      </c>
      <c r="G242" s="95">
        <f t="shared" ref="G242:H242" si="61">G247+G263+G267+G279+G283+G287+G323</f>
        <v>1457337.9339999999</v>
      </c>
      <c r="H242" s="95">
        <f t="shared" si="61"/>
        <v>1418816.75</v>
      </c>
      <c r="I242" s="130">
        <f t="shared" si="59"/>
        <v>100</v>
      </c>
      <c r="J242" s="145">
        <f>H242/G242*100</f>
        <v>97.356743202705928</v>
      </c>
      <c r="K242" s="185"/>
      <c r="L242" s="246"/>
      <c r="N242" s="60">
        <f>F248+F252+F256+F260+F268+F272+F276+F280+F288+F292+F296+F300+F304+F308+F312+F316+F324+F328+F332+F336</f>
        <v>14393862.834000001</v>
      </c>
    </row>
    <row r="243" spans="1:14" s="31" customFormat="1" ht="21" customHeight="1" x14ac:dyDescent="0.3">
      <c r="A243" s="75"/>
      <c r="B243" s="84" t="s">
        <v>12</v>
      </c>
      <c r="C243" s="71"/>
      <c r="D243" s="62"/>
      <c r="E243" s="71"/>
      <c r="F243" s="21"/>
      <c r="G243" s="21"/>
      <c r="H243" s="21"/>
      <c r="I243" s="146"/>
      <c r="J243" s="147"/>
      <c r="K243" s="104"/>
      <c r="L243" s="105"/>
    </row>
    <row r="244" spans="1:14" s="31" customFormat="1" ht="20.25" customHeight="1" x14ac:dyDescent="0.3">
      <c r="A244" s="202" t="s">
        <v>47</v>
      </c>
      <c r="B244" s="186"/>
      <c r="C244" s="169" t="s">
        <v>228</v>
      </c>
      <c r="D244" s="170"/>
      <c r="E244" s="70" t="s">
        <v>24</v>
      </c>
      <c r="F244" s="51">
        <f>F246+F247</f>
        <v>696579.3</v>
      </c>
      <c r="G244" s="51">
        <f>G246+G247</f>
        <v>696579.3</v>
      </c>
      <c r="H244" s="51">
        <f>H246+H247</f>
        <v>696120.71</v>
      </c>
      <c r="I244" s="125">
        <f t="shared" si="59"/>
        <v>100</v>
      </c>
      <c r="J244" s="148">
        <f>H244/G244*100</f>
        <v>99.934165428114213</v>
      </c>
      <c r="K244" s="185" t="s">
        <v>103</v>
      </c>
      <c r="L244" s="246"/>
    </row>
    <row r="245" spans="1:14" s="31" customFormat="1" ht="20.25" customHeight="1" x14ac:dyDescent="0.3">
      <c r="A245" s="202"/>
      <c r="B245" s="186"/>
      <c r="C245" s="169"/>
      <c r="D245" s="170"/>
      <c r="E245" s="70" t="s">
        <v>18</v>
      </c>
      <c r="F245" s="51"/>
      <c r="G245" s="51"/>
      <c r="H245" s="51"/>
      <c r="I245" s="125"/>
      <c r="J245" s="148"/>
      <c r="K245" s="185"/>
      <c r="L245" s="246"/>
    </row>
    <row r="246" spans="1:14" s="31" customFormat="1" ht="40.5" x14ac:dyDescent="0.3">
      <c r="A246" s="202"/>
      <c r="B246" s="186"/>
      <c r="C246" s="169"/>
      <c r="D246" s="170"/>
      <c r="E246" s="70" t="s">
        <v>13</v>
      </c>
      <c r="F246" s="51">
        <f>F250+F254+F258</f>
        <v>667396</v>
      </c>
      <c r="G246" s="51">
        <f t="shared" ref="G246:H246" si="62">G250+G254+G258</f>
        <v>667396</v>
      </c>
      <c r="H246" s="51">
        <f t="shared" si="62"/>
        <v>666937.40999999992</v>
      </c>
      <c r="I246" s="125">
        <f t="shared" si="59"/>
        <v>100</v>
      </c>
      <c r="J246" s="148">
        <f>H246/G246*100</f>
        <v>99.931286672380409</v>
      </c>
      <c r="K246" s="185"/>
      <c r="L246" s="246"/>
    </row>
    <row r="247" spans="1:14" s="31" customFormat="1" ht="43.5" customHeight="1" x14ac:dyDescent="0.25">
      <c r="A247" s="202"/>
      <c r="B247" s="186"/>
      <c r="C247" s="169"/>
      <c r="D247" s="170"/>
      <c r="E247" s="70" t="s">
        <v>14</v>
      </c>
      <c r="F247" s="51">
        <f>F251+F255+F259</f>
        <v>29183.3</v>
      </c>
      <c r="G247" s="51">
        <f t="shared" ref="G247:H247" si="63">G251+G255+G259</f>
        <v>29183.3</v>
      </c>
      <c r="H247" s="51">
        <f t="shared" si="63"/>
        <v>29183.3</v>
      </c>
      <c r="I247" s="125">
        <f t="shared" si="59"/>
        <v>100</v>
      </c>
      <c r="J247" s="149">
        <f>H247/G247*100</f>
        <v>100</v>
      </c>
      <c r="K247" s="185"/>
      <c r="L247" s="246"/>
    </row>
    <row r="248" spans="1:14" s="31" customFormat="1" ht="20.25" customHeight="1" x14ac:dyDescent="0.25">
      <c r="A248" s="202" t="s">
        <v>297</v>
      </c>
      <c r="B248" s="186"/>
      <c r="C248" s="169"/>
      <c r="D248" s="170" t="s">
        <v>396</v>
      </c>
      <c r="E248" s="72" t="s">
        <v>24</v>
      </c>
      <c r="F248" s="23">
        <f>F250+F251</f>
        <v>107371.9</v>
      </c>
      <c r="G248" s="23">
        <f>G250+G251</f>
        <v>107371.9</v>
      </c>
      <c r="H248" s="23">
        <f>H250+H251</f>
        <v>106913.31</v>
      </c>
      <c r="I248" s="129">
        <f t="shared" si="59"/>
        <v>100</v>
      </c>
      <c r="J248" s="110">
        <f>H248/G248*100</f>
        <v>99.572895701761823</v>
      </c>
      <c r="K248" s="185" t="s">
        <v>103</v>
      </c>
      <c r="L248" s="184"/>
    </row>
    <row r="249" spans="1:14" s="31" customFormat="1" ht="20.25" x14ac:dyDescent="0.25">
      <c r="A249" s="202"/>
      <c r="B249" s="186"/>
      <c r="C249" s="169"/>
      <c r="D249" s="170"/>
      <c r="E249" s="72" t="s">
        <v>18</v>
      </c>
      <c r="F249" s="23"/>
      <c r="G249" s="23"/>
      <c r="H249" s="23"/>
      <c r="I249" s="129"/>
      <c r="J249" s="150"/>
      <c r="K249" s="185"/>
      <c r="L249" s="184"/>
    </row>
    <row r="250" spans="1:14" s="31" customFormat="1" ht="40.5" x14ac:dyDescent="0.25">
      <c r="A250" s="202"/>
      <c r="B250" s="186"/>
      <c r="C250" s="169"/>
      <c r="D250" s="170"/>
      <c r="E250" s="72" t="s">
        <v>13</v>
      </c>
      <c r="F250" s="23">
        <v>107371.9</v>
      </c>
      <c r="G250" s="23">
        <v>107371.9</v>
      </c>
      <c r="H250" s="23">
        <v>106913.31</v>
      </c>
      <c r="I250" s="129">
        <f t="shared" si="59"/>
        <v>100</v>
      </c>
      <c r="J250" s="110">
        <f>H250/G250*100</f>
        <v>99.572895701761823</v>
      </c>
      <c r="K250" s="185"/>
      <c r="L250" s="184"/>
    </row>
    <row r="251" spans="1:14" s="31" customFormat="1" ht="66.75" customHeight="1" x14ac:dyDescent="0.25">
      <c r="A251" s="202"/>
      <c r="B251" s="186"/>
      <c r="C251" s="169"/>
      <c r="D251" s="170"/>
      <c r="E251" s="72" t="s">
        <v>14</v>
      </c>
      <c r="F251" s="23">
        <v>0</v>
      </c>
      <c r="G251" s="23">
        <v>0</v>
      </c>
      <c r="H251" s="23">
        <v>0</v>
      </c>
      <c r="I251" s="129">
        <v>0</v>
      </c>
      <c r="J251" s="150">
        <v>0</v>
      </c>
      <c r="K251" s="185"/>
      <c r="L251" s="184"/>
    </row>
    <row r="252" spans="1:14" s="31" customFormat="1" ht="20.25" customHeight="1" x14ac:dyDescent="0.3">
      <c r="A252" s="202" t="s">
        <v>298</v>
      </c>
      <c r="B252" s="186"/>
      <c r="C252" s="169"/>
      <c r="D252" s="170" t="s">
        <v>229</v>
      </c>
      <c r="E252" s="72" t="s">
        <v>24</v>
      </c>
      <c r="F252" s="106">
        <f>F254+F255</f>
        <v>489207.4</v>
      </c>
      <c r="G252" s="106">
        <f>G254+G255</f>
        <v>489207.4</v>
      </c>
      <c r="H252" s="106">
        <f>H254+H255</f>
        <v>489207.4</v>
      </c>
      <c r="I252" s="151">
        <f t="shared" si="59"/>
        <v>100</v>
      </c>
      <c r="J252" s="110">
        <f>H252/G252*100</f>
        <v>100</v>
      </c>
      <c r="K252" s="185" t="s">
        <v>103</v>
      </c>
      <c r="L252" s="184"/>
    </row>
    <row r="253" spans="1:14" s="31" customFormat="1" ht="20.25" x14ac:dyDescent="0.3">
      <c r="A253" s="202"/>
      <c r="B253" s="186"/>
      <c r="C253" s="169"/>
      <c r="D253" s="170"/>
      <c r="E253" s="72" t="s">
        <v>18</v>
      </c>
      <c r="F253" s="106"/>
      <c r="G253" s="106"/>
      <c r="H253" s="106"/>
      <c r="I253" s="151"/>
      <c r="J253" s="152"/>
      <c r="K253" s="185"/>
      <c r="L253" s="184"/>
    </row>
    <row r="254" spans="1:14" s="31" customFormat="1" ht="40.5" x14ac:dyDescent="0.25">
      <c r="A254" s="202"/>
      <c r="B254" s="186"/>
      <c r="C254" s="169"/>
      <c r="D254" s="170"/>
      <c r="E254" s="72" t="s">
        <v>13</v>
      </c>
      <c r="F254" s="16">
        <v>489207.4</v>
      </c>
      <c r="G254" s="16">
        <v>489207.4</v>
      </c>
      <c r="H254" s="16">
        <v>489207.4</v>
      </c>
      <c r="I254" s="127">
        <f t="shared" si="59"/>
        <v>100</v>
      </c>
      <c r="J254" s="110">
        <f>H254/G254*100</f>
        <v>100</v>
      </c>
      <c r="K254" s="185"/>
      <c r="L254" s="184"/>
    </row>
    <row r="255" spans="1:14" s="31" customFormat="1" ht="45.75" customHeight="1" x14ac:dyDescent="0.25">
      <c r="A255" s="202"/>
      <c r="B255" s="186"/>
      <c r="C255" s="169"/>
      <c r="D255" s="170"/>
      <c r="E255" s="72" t="s">
        <v>14</v>
      </c>
      <c r="F255" s="23">
        <v>0</v>
      </c>
      <c r="G255" s="23">
        <v>0</v>
      </c>
      <c r="H255" s="23">
        <v>0</v>
      </c>
      <c r="I255" s="129">
        <v>0</v>
      </c>
      <c r="J255" s="150">
        <v>0</v>
      </c>
      <c r="K255" s="185"/>
      <c r="L255" s="184"/>
    </row>
    <row r="256" spans="1:14" s="31" customFormat="1" ht="20.25" customHeight="1" x14ac:dyDescent="0.3">
      <c r="A256" s="202" t="s">
        <v>299</v>
      </c>
      <c r="B256" s="186"/>
      <c r="C256" s="169"/>
      <c r="D256" s="170" t="s">
        <v>230</v>
      </c>
      <c r="E256" s="72" t="s">
        <v>24</v>
      </c>
      <c r="F256" s="106">
        <f>F258+F259</f>
        <v>100000</v>
      </c>
      <c r="G256" s="106">
        <f>G258+G259</f>
        <v>100000</v>
      </c>
      <c r="H256" s="106">
        <f>H258+H259</f>
        <v>100000</v>
      </c>
      <c r="I256" s="151">
        <f t="shared" si="59"/>
        <v>100</v>
      </c>
      <c r="J256" s="153">
        <f t="shared" si="59"/>
        <v>100</v>
      </c>
      <c r="K256" s="185" t="s">
        <v>103</v>
      </c>
      <c r="L256" s="184"/>
    </row>
    <row r="257" spans="1:12" s="31" customFormat="1" ht="20.25" x14ac:dyDescent="0.3">
      <c r="A257" s="202"/>
      <c r="B257" s="186"/>
      <c r="C257" s="169"/>
      <c r="D257" s="170"/>
      <c r="E257" s="72" t="s">
        <v>18</v>
      </c>
      <c r="F257" s="106"/>
      <c r="G257" s="106"/>
      <c r="H257" s="106"/>
      <c r="I257" s="151"/>
      <c r="J257" s="153"/>
      <c r="K257" s="185"/>
      <c r="L257" s="184"/>
    </row>
    <row r="258" spans="1:12" s="31" customFormat="1" ht="40.5" x14ac:dyDescent="0.25">
      <c r="A258" s="202"/>
      <c r="B258" s="186"/>
      <c r="C258" s="169"/>
      <c r="D258" s="170"/>
      <c r="E258" s="72" t="s">
        <v>13</v>
      </c>
      <c r="F258" s="16">
        <v>70816.7</v>
      </c>
      <c r="G258" s="16">
        <v>70816.7</v>
      </c>
      <c r="H258" s="16">
        <v>70816.7</v>
      </c>
      <c r="I258" s="127">
        <f t="shared" si="59"/>
        <v>100</v>
      </c>
      <c r="J258" s="153">
        <f t="shared" si="59"/>
        <v>100</v>
      </c>
      <c r="K258" s="185"/>
      <c r="L258" s="184"/>
    </row>
    <row r="259" spans="1:12" s="31" customFormat="1" ht="41.25" customHeight="1" x14ac:dyDescent="0.25">
      <c r="A259" s="202"/>
      <c r="B259" s="186"/>
      <c r="C259" s="169"/>
      <c r="D259" s="170"/>
      <c r="E259" s="72" t="s">
        <v>14</v>
      </c>
      <c r="F259" s="23">
        <v>29183.3</v>
      </c>
      <c r="G259" s="23">
        <v>29183.3</v>
      </c>
      <c r="H259" s="23">
        <v>29183.3</v>
      </c>
      <c r="I259" s="129">
        <f t="shared" si="59"/>
        <v>100</v>
      </c>
      <c r="J259" s="153">
        <f t="shared" si="59"/>
        <v>100</v>
      </c>
      <c r="K259" s="185"/>
      <c r="L259" s="184"/>
    </row>
    <row r="260" spans="1:12" s="31" customFormat="1" ht="20.25" customHeight="1" x14ac:dyDescent="0.3">
      <c r="A260" s="202" t="s">
        <v>48</v>
      </c>
      <c r="B260" s="186"/>
      <c r="C260" s="169" t="s">
        <v>232</v>
      </c>
      <c r="D260" s="170" t="s">
        <v>231</v>
      </c>
      <c r="E260" s="70" t="s">
        <v>24</v>
      </c>
      <c r="F260" s="107">
        <f>F262+F263</f>
        <v>653277</v>
      </c>
      <c r="G260" s="107">
        <f>G262+G263</f>
        <v>653277</v>
      </c>
      <c r="H260" s="107">
        <f>H262+H263</f>
        <v>649861.54</v>
      </c>
      <c r="I260" s="154">
        <f t="shared" si="59"/>
        <v>100</v>
      </c>
      <c r="J260" s="149">
        <v>0</v>
      </c>
      <c r="K260" s="185" t="s">
        <v>103</v>
      </c>
      <c r="L260" s="246"/>
    </row>
    <row r="261" spans="1:12" s="31" customFormat="1" ht="20.25" x14ac:dyDescent="0.3">
      <c r="A261" s="202"/>
      <c r="B261" s="186"/>
      <c r="C261" s="169"/>
      <c r="D261" s="170"/>
      <c r="E261" s="70" t="s">
        <v>18</v>
      </c>
      <c r="F261" s="107"/>
      <c r="G261" s="107"/>
      <c r="H261" s="107"/>
      <c r="I261" s="154"/>
      <c r="J261" s="149"/>
      <c r="K261" s="185"/>
      <c r="L261" s="246"/>
    </row>
    <row r="262" spans="1:12" s="31" customFormat="1" ht="40.5" x14ac:dyDescent="0.25">
      <c r="A262" s="202"/>
      <c r="B262" s="186"/>
      <c r="C262" s="169"/>
      <c r="D262" s="170"/>
      <c r="E262" s="70" t="s">
        <v>13</v>
      </c>
      <c r="F262" s="95">
        <v>653277</v>
      </c>
      <c r="G262" s="95">
        <v>653277</v>
      </c>
      <c r="H262" s="95">
        <v>649861.54</v>
      </c>
      <c r="I262" s="130">
        <f t="shared" si="59"/>
        <v>100</v>
      </c>
      <c r="J262" s="145">
        <f t="shared" si="59"/>
        <v>99.477180430353442</v>
      </c>
      <c r="K262" s="185"/>
      <c r="L262" s="246"/>
    </row>
    <row r="263" spans="1:12" s="31" customFormat="1" ht="42.75" customHeight="1" x14ac:dyDescent="0.25">
      <c r="A263" s="202"/>
      <c r="B263" s="186"/>
      <c r="C263" s="169"/>
      <c r="D263" s="170"/>
      <c r="E263" s="70" t="s">
        <v>14</v>
      </c>
      <c r="F263" s="51">
        <v>0</v>
      </c>
      <c r="G263" s="51">
        <v>0</v>
      </c>
      <c r="H263" s="51">
        <v>0</v>
      </c>
      <c r="I263" s="125">
        <v>0</v>
      </c>
      <c r="J263" s="149">
        <v>0</v>
      </c>
      <c r="K263" s="185"/>
      <c r="L263" s="246"/>
    </row>
    <row r="264" spans="1:12" s="31" customFormat="1" ht="20.25" customHeight="1" x14ac:dyDescent="0.3">
      <c r="A264" s="202" t="s">
        <v>49</v>
      </c>
      <c r="B264" s="186"/>
      <c r="C264" s="169" t="s">
        <v>234</v>
      </c>
      <c r="D264" s="170"/>
      <c r="E264" s="70" t="s">
        <v>24</v>
      </c>
      <c r="F264" s="107">
        <f>F266+F267</f>
        <v>355442.97399999999</v>
      </c>
      <c r="G264" s="107">
        <f>G266+G267</f>
        <v>355442.97399999999</v>
      </c>
      <c r="H264" s="107">
        <f>H266+H267</f>
        <v>354446.57999999996</v>
      </c>
      <c r="I264" s="154">
        <f t="shared" ref="I264" si="64">G264/F264*100</f>
        <v>100</v>
      </c>
      <c r="J264" s="126">
        <f>H264/G264*100</f>
        <v>99.71967542675354</v>
      </c>
      <c r="K264" s="185" t="s">
        <v>103</v>
      </c>
      <c r="L264" s="246"/>
    </row>
    <row r="265" spans="1:12" s="31" customFormat="1" ht="20.25" x14ac:dyDescent="0.3">
      <c r="A265" s="202"/>
      <c r="B265" s="186"/>
      <c r="C265" s="169"/>
      <c r="D265" s="170"/>
      <c r="E265" s="70" t="s">
        <v>18</v>
      </c>
      <c r="F265" s="107"/>
      <c r="G265" s="107"/>
      <c r="H265" s="107"/>
      <c r="I265" s="154"/>
      <c r="J265" s="149"/>
      <c r="K265" s="185"/>
      <c r="L265" s="246"/>
    </row>
    <row r="266" spans="1:12" s="31" customFormat="1" ht="40.5" x14ac:dyDescent="0.25">
      <c r="A266" s="202"/>
      <c r="B266" s="186"/>
      <c r="C266" s="169"/>
      <c r="D266" s="170"/>
      <c r="E266" s="70" t="s">
        <v>13</v>
      </c>
      <c r="F266" s="95">
        <f>F270+F274</f>
        <v>352536.6</v>
      </c>
      <c r="G266" s="95">
        <f t="shared" ref="G266:H266" si="65">G270+G274</f>
        <v>352536.6</v>
      </c>
      <c r="H266" s="95">
        <f t="shared" si="65"/>
        <v>351551.48</v>
      </c>
      <c r="I266" s="130">
        <f t="shared" ref="I266" si="66">G266/F266*100</f>
        <v>100</v>
      </c>
      <c r="J266" s="145">
        <f t="shared" si="59"/>
        <v>99.720562347285352</v>
      </c>
      <c r="K266" s="185"/>
      <c r="L266" s="246"/>
    </row>
    <row r="267" spans="1:12" s="31" customFormat="1" ht="40.5" customHeight="1" x14ac:dyDescent="0.25">
      <c r="A267" s="202"/>
      <c r="B267" s="186"/>
      <c r="C267" s="169"/>
      <c r="D267" s="170"/>
      <c r="E267" s="70" t="s">
        <v>14</v>
      </c>
      <c r="F267" s="95">
        <f>F271+F275</f>
        <v>2906.3739999999998</v>
      </c>
      <c r="G267" s="95">
        <f t="shared" ref="G267:H267" si="67">G271+G275</f>
        <v>2906.3739999999998</v>
      </c>
      <c r="H267" s="95">
        <f t="shared" si="67"/>
        <v>2895.1</v>
      </c>
      <c r="I267" s="145">
        <f t="shared" si="59"/>
        <v>100</v>
      </c>
      <c r="J267" s="145">
        <f t="shared" si="59"/>
        <v>99.612093970012111</v>
      </c>
      <c r="K267" s="185"/>
      <c r="L267" s="246"/>
    </row>
    <row r="268" spans="1:12" s="31" customFormat="1" ht="20.25" x14ac:dyDescent="0.3">
      <c r="A268" s="245" t="s">
        <v>300</v>
      </c>
      <c r="B268" s="186"/>
      <c r="C268" s="213"/>
      <c r="D268" s="170" t="s">
        <v>233</v>
      </c>
      <c r="E268" s="72" t="s">
        <v>24</v>
      </c>
      <c r="F268" s="106">
        <f>F270+F271</f>
        <v>297315.5</v>
      </c>
      <c r="G268" s="106">
        <f>G270+G271</f>
        <v>297315.5</v>
      </c>
      <c r="H268" s="106">
        <f>H270+H271</f>
        <v>296544.61</v>
      </c>
      <c r="I268" s="151">
        <f t="shared" si="59"/>
        <v>100</v>
      </c>
      <c r="J268" s="153">
        <f t="shared" si="59"/>
        <v>99.740716511584495</v>
      </c>
      <c r="K268" s="185" t="s">
        <v>103</v>
      </c>
      <c r="L268" s="184"/>
    </row>
    <row r="269" spans="1:12" s="31" customFormat="1" ht="20.25" x14ac:dyDescent="0.3">
      <c r="A269" s="202"/>
      <c r="B269" s="186"/>
      <c r="C269" s="214"/>
      <c r="D269" s="170"/>
      <c r="E269" s="72" t="s">
        <v>18</v>
      </c>
      <c r="F269" s="106"/>
      <c r="G269" s="106"/>
      <c r="H269" s="106"/>
      <c r="I269" s="151"/>
      <c r="J269" s="150"/>
      <c r="K269" s="185"/>
      <c r="L269" s="184"/>
    </row>
    <row r="270" spans="1:12" s="31" customFormat="1" ht="38.25" customHeight="1" x14ac:dyDescent="0.25">
      <c r="A270" s="202"/>
      <c r="B270" s="186"/>
      <c r="C270" s="214"/>
      <c r="D270" s="170"/>
      <c r="E270" s="72" t="s">
        <v>13</v>
      </c>
      <c r="F270" s="11">
        <v>297315.5</v>
      </c>
      <c r="G270" s="11">
        <v>297315.5</v>
      </c>
      <c r="H270" s="11">
        <v>296544.61</v>
      </c>
      <c r="I270" s="127">
        <f t="shared" si="59"/>
        <v>100</v>
      </c>
      <c r="J270" s="153">
        <f t="shared" si="59"/>
        <v>99.740716511584495</v>
      </c>
      <c r="K270" s="185"/>
      <c r="L270" s="184"/>
    </row>
    <row r="271" spans="1:12" s="31" customFormat="1" ht="40.5" x14ac:dyDescent="0.25">
      <c r="A271" s="202"/>
      <c r="B271" s="186"/>
      <c r="C271" s="215"/>
      <c r="D271" s="170"/>
      <c r="E271" s="72" t="s">
        <v>14</v>
      </c>
      <c r="F271" s="16">
        <v>0</v>
      </c>
      <c r="G271" s="16">
        <v>0</v>
      </c>
      <c r="H271" s="16">
        <v>0</v>
      </c>
      <c r="I271" s="127">
        <v>0</v>
      </c>
      <c r="J271" s="150">
        <v>0</v>
      </c>
      <c r="K271" s="185"/>
      <c r="L271" s="184"/>
    </row>
    <row r="272" spans="1:12" s="31" customFormat="1" ht="20.25" customHeight="1" x14ac:dyDescent="0.3">
      <c r="A272" s="245" t="s">
        <v>301</v>
      </c>
      <c r="B272" s="186"/>
      <c r="C272" s="169"/>
      <c r="D272" s="170" t="s">
        <v>397</v>
      </c>
      <c r="E272" s="72" t="s">
        <v>24</v>
      </c>
      <c r="F272" s="16">
        <f>F274+F275</f>
        <v>58127.474000000002</v>
      </c>
      <c r="G272" s="16">
        <f>G274+G275</f>
        <v>58127.474000000002</v>
      </c>
      <c r="H272" s="16">
        <f>H274+H275</f>
        <v>57901.97</v>
      </c>
      <c r="I272" s="151">
        <f t="shared" si="59"/>
        <v>100</v>
      </c>
      <c r="J272" s="152">
        <f t="shared" si="59"/>
        <v>99.612052641406706</v>
      </c>
      <c r="K272" s="185" t="s">
        <v>103</v>
      </c>
      <c r="L272" s="184"/>
    </row>
    <row r="273" spans="1:14" s="31" customFormat="1" ht="20.25" x14ac:dyDescent="0.3">
      <c r="A273" s="202"/>
      <c r="B273" s="186"/>
      <c r="C273" s="169"/>
      <c r="D273" s="170"/>
      <c r="E273" s="72" t="s">
        <v>18</v>
      </c>
      <c r="F273" s="16"/>
      <c r="G273" s="16"/>
      <c r="H273" s="16"/>
      <c r="I273" s="151"/>
      <c r="J273" s="152"/>
      <c r="K273" s="185"/>
      <c r="L273" s="184"/>
    </row>
    <row r="274" spans="1:14" s="31" customFormat="1" ht="40.5" x14ac:dyDescent="0.3">
      <c r="A274" s="202"/>
      <c r="B274" s="186"/>
      <c r="C274" s="169"/>
      <c r="D274" s="170"/>
      <c r="E274" s="72" t="s">
        <v>13</v>
      </c>
      <c r="F274" s="16">
        <v>55221.1</v>
      </c>
      <c r="G274" s="16">
        <v>55221.1</v>
      </c>
      <c r="H274" s="16">
        <v>55006.87</v>
      </c>
      <c r="I274" s="127">
        <f t="shared" si="59"/>
        <v>100</v>
      </c>
      <c r="J274" s="152">
        <f t="shared" si="59"/>
        <v>99.612050466216729</v>
      </c>
      <c r="K274" s="185"/>
      <c r="L274" s="184"/>
    </row>
    <row r="275" spans="1:14" s="31" customFormat="1" ht="40.5" x14ac:dyDescent="0.3">
      <c r="A275" s="202"/>
      <c r="B275" s="186"/>
      <c r="C275" s="169"/>
      <c r="D275" s="170"/>
      <c r="E275" s="72" t="s">
        <v>14</v>
      </c>
      <c r="F275" s="16">
        <v>2906.3739999999998</v>
      </c>
      <c r="G275" s="16">
        <v>2906.3739999999998</v>
      </c>
      <c r="H275" s="16">
        <v>2895.1</v>
      </c>
      <c r="I275" s="127">
        <f t="shared" si="59"/>
        <v>100</v>
      </c>
      <c r="J275" s="152">
        <f t="shared" si="59"/>
        <v>99.612093970012111</v>
      </c>
      <c r="K275" s="185"/>
      <c r="L275" s="184"/>
    </row>
    <row r="276" spans="1:14" s="31" customFormat="1" ht="20.25" customHeight="1" x14ac:dyDescent="0.3">
      <c r="A276" s="186" t="s">
        <v>50</v>
      </c>
      <c r="B276" s="186"/>
      <c r="C276" s="169" t="s">
        <v>235</v>
      </c>
      <c r="D276" s="170" t="s">
        <v>236</v>
      </c>
      <c r="E276" s="70" t="s">
        <v>24</v>
      </c>
      <c r="F276" s="95">
        <f>F278+F279</f>
        <v>335549.8</v>
      </c>
      <c r="G276" s="95">
        <f>G278+G279</f>
        <v>335549.8</v>
      </c>
      <c r="H276" s="95">
        <f>H278+H279</f>
        <v>335549.8</v>
      </c>
      <c r="I276" s="130">
        <f t="shared" si="59"/>
        <v>100</v>
      </c>
      <c r="J276" s="148">
        <f t="shared" si="59"/>
        <v>100</v>
      </c>
      <c r="K276" s="185" t="s">
        <v>103</v>
      </c>
      <c r="L276" s="246"/>
    </row>
    <row r="277" spans="1:14" s="31" customFormat="1" ht="20.25" x14ac:dyDescent="0.3">
      <c r="A277" s="186"/>
      <c r="B277" s="186"/>
      <c r="C277" s="169"/>
      <c r="D277" s="170"/>
      <c r="E277" s="70" t="s">
        <v>18</v>
      </c>
      <c r="F277" s="95"/>
      <c r="G277" s="95"/>
      <c r="H277" s="95"/>
      <c r="I277" s="130"/>
      <c r="J277" s="148"/>
      <c r="K277" s="185"/>
      <c r="L277" s="246"/>
    </row>
    <row r="278" spans="1:14" s="31" customFormat="1" ht="40.5" x14ac:dyDescent="0.3">
      <c r="A278" s="186"/>
      <c r="B278" s="186"/>
      <c r="C278" s="169"/>
      <c r="D278" s="170"/>
      <c r="E278" s="70" t="s">
        <v>13</v>
      </c>
      <c r="F278" s="95">
        <v>318772.3</v>
      </c>
      <c r="G278" s="95">
        <v>318772.3</v>
      </c>
      <c r="H278" s="95">
        <v>318772.3</v>
      </c>
      <c r="I278" s="130">
        <f t="shared" si="59"/>
        <v>100</v>
      </c>
      <c r="J278" s="148">
        <f t="shared" si="59"/>
        <v>100</v>
      </c>
      <c r="K278" s="185"/>
      <c r="L278" s="246"/>
    </row>
    <row r="279" spans="1:14" s="31" customFormat="1" ht="87.75" customHeight="1" x14ac:dyDescent="0.3">
      <c r="A279" s="186"/>
      <c r="B279" s="186"/>
      <c r="C279" s="169"/>
      <c r="D279" s="170"/>
      <c r="E279" s="70" t="s">
        <v>14</v>
      </c>
      <c r="F279" s="95">
        <v>16777.5</v>
      </c>
      <c r="G279" s="95">
        <v>16777.5</v>
      </c>
      <c r="H279" s="95">
        <v>16777.5</v>
      </c>
      <c r="I279" s="130">
        <f t="shared" si="59"/>
        <v>100</v>
      </c>
      <c r="J279" s="148">
        <f t="shared" si="59"/>
        <v>100</v>
      </c>
      <c r="K279" s="185"/>
      <c r="L279" s="246"/>
    </row>
    <row r="280" spans="1:14" s="31" customFormat="1" ht="20.25" customHeight="1" x14ac:dyDescent="0.3">
      <c r="A280" s="186" t="s">
        <v>51</v>
      </c>
      <c r="B280" s="186"/>
      <c r="C280" s="169" t="s">
        <v>237</v>
      </c>
      <c r="D280" s="170" t="s">
        <v>238</v>
      </c>
      <c r="E280" s="70" t="s">
        <v>24</v>
      </c>
      <c r="F280" s="107">
        <f>F282+F283</f>
        <v>1249485.8600000001</v>
      </c>
      <c r="G280" s="107">
        <f>G282+G283</f>
        <v>1249485.8600000001</v>
      </c>
      <c r="H280" s="107">
        <f>H282+H283</f>
        <v>1075574.5</v>
      </c>
      <c r="I280" s="154">
        <f t="shared" si="59"/>
        <v>100</v>
      </c>
      <c r="J280" s="148">
        <f t="shared" si="59"/>
        <v>86.081366298935137</v>
      </c>
      <c r="K280" s="185" t="s">
        <v>103</v>
      </c>
      <c r="L280" s="246"/>
      <c r="M280" s="26"/>
      <c r="N280" s="26"/>
    </row>
    <row r="281" spans="1:14" s="31" customFormat="1" ht="20.25" x14ac:dyDescent="0.3">
      <c r="A281" s="186"/>
      <c r="B281" s="186"/>
      <c r="C281" s="169"/>
      <c r="D281" s="170"/>
      <c r="E281" s="70" t="s">
        <v>18</v>
      </c>
      <c r="F281" s="107"/>
      <c r="G281" s="107"/>
      <c r="H281" s="107"/>
      <c r="I281" s="154"/>
      <c r="J281" s="148"/>
      <c r="K281" s="185"/>
      <c r="L281" s="246"/>
      <c r="M281" s="26"/>
      <c r="N281" s="26"/>
    </row>
    <row r="282" spans="1:14" s="31" customFormat="1" ht="40.5" x14ac:dyDescent="0.3">
      <c r="A282" s="186"/>
      <c r="B282" s="186"/>
      <c r="C282" s="169"/>
      <c r="D282" s="170"/>
      <c r="E282" s="70" t="s">
        <v>13</v>
      </c>
      <c r="F282" s="14">
        <v>1236991</v>
      </c>
      <c r="G282" s="14">
        <v>1236991</v>
      </c>
      <c r="H282" s="95">
        <v>1064818.75</v>
      </c>
      <c r="I282" s="130">
        <f t="shared" si="59"/>
        <v>100</v>
      </c>
      <c r="J282" s="148">
        <f t="shared" si="59"/>
        <v>86.081365992153536</v>
      </c>
      <c r="K282" s="185"/>
      <c r="L282" s="246"/>
      <c r="M282" s="26"/>
      <c r="N282" s="26"/>
    </row>
    <row r="283" spans="1:14" s="31" customFormat="1" ht="42" customHeight="1" x14ac:dyDescent="0.3">
      <c r="A283" s="186"/>
      <c r="B283" s="186"/>
      <c r="C283" s="169"/>
      <c r="D283" s="170"/>
      <c r="E283" s="70" t="s">
        <v>14</v>
      </c>
      <c r="F283" s="95">
        <v>12494.86</v>
      </c>
      <c r="G283" s="95">
        <v>12494.86</v>
      </c>
      <c r="H283" s="95">
        <v>10755.75</v>
      </c>
      <c r="I283" s="130">
        <f t="shared" si="59"/>
        <v>100</v>
      </c>
      <c r="J283" s="148">
        <f t="shared" si="59"/>
        <v>86.081396670310824</v>
      </c>
      <c r="K283" s="185"/>
      <c r="L283" s="246"/>
      <c r="M283" s="26"/>
      <c r="N283" s="26"/>
    </row>
    <row r="284" spans="1:14" s="31" customFormat="1" ht="20.25" customHeight="1" x14ac:dyDescent="0.3">
      <c r="A284" s="186" t="s">
        <v>52</v>
      </c>
      <c r="B284" s="186"/>
      <c r="C284" s="169" t="s">
        <v>239</v>
      </c>
      <c r="D284" s="170"/>
      <c r="E284" s="70" t="s">
        <v>24</v>
      </c>
      <c r="F284" s="107">
        <f>F286+F287</f>
        <v>2412627.6999999997</v>
      </c>
      <c r="G284" s="107">
        <f>G286+G287</f>
        <v>2412627.6999999997</v>
      </c>
      <c r="H284" s="107">
        <f>H286+H287</f>
        <v>2307296.8200000003</v>
      </c>
      <c r="I284" s="154">
        <f t="shared" ref="I284" si="68">G284/F284*100</f>
        <v>100</v>
      </c>
      <c r="J284" s="148">
        <f t="shared" ref="J284" si="69">H284/G284*100</f>
        <v>95.634184254785794</v>
      </c>
      <c r="K284" s="185" t="s">
        <v>103</v>
      </c>
      <c r="L284" s="246"/>
      <c r="M284" s="26"/>
      <c r="N284" s="26"/>
    </row>
    <row r="285" spans="1:14" s="31" customFormat="1" ht="20.25" x14ac:dyDescent="0.3">
      <c r="A285" s="186"/>
      <c r="B285" s="186"/>
      <c r="C285" s="169"/>
      <c r="D285" s="170"/>
      <c r="E285" s="70" t="s">
        <v>18</v>
      </c>
      <c r="F285" s="107"/>
      <c r="G285" s="107"/>
      <c r="H285" s="107"/>
      <c r="I285" s="154"/>
      <c r="J285" s="148"/>
      <c r="K285" s="185"/>
      <c r="L285" s="246"/>
      <c r="M285" s="26"/>
      <c r="N285" s="26"/>
    </row>
    <row r="286" spans="1:14" s="31" customFormat="1" ht="40.5" x14ac:dyDescent="0.3">
      <c r="A286" s="186"/>
      <c r="B286" s="186"/>
      <c r="C286" s="169"/>
      <c r="D286" s="170"/>
      <c r="E286" s="70" t="s">
        <v>13</v>
      </c>
      <c r="F286" s="14">
        <f>F290+F294+F298+F302+F306+F310+F314+F318</f>
        <v>1016651.7999999999</v>
      </c>
      <c r="G286" s="14">
        <f>G290+G294+G298+G302+G306+G310+G314+G318</f>
        <v>1016651.7999999999</v>
      </c>
      <c r="H286" s="14">
        <f>H290+H294+H298+H302+H306+H310+H314+H318</f>
        <v>948091.72</v>
      </c>
      <c r="I286" s="130">
        <f t="shared" ref="I286:I287" si="70">G286/F286*100</f>
        <v>100</v>
      </c>
      <c r="J286" s="148">
        <f t="shared" ref="J286:J287" si="71">H286/G286*100</f>
        <v>93.256286960786383</v>
      </c>
      <c r="K286" s="185"/>
      <c r="L286" s="246"/>
      <c r="M286" s="26"/>
      <c r="N286" s="26"/>
    </row>
    <row r="287" spans="1:14" s="31" customFormat="1" ht="42" customHeight="1" x14ac:dyDescent="0.3">
      <c r="A287" s="186"/>
      <c r="B287" s="186"/>
      <c r="C287" s="169"/>
      <c r="D287" s="170"/>
      <c r="E287" s="70" t="s">
        <v>14</v>
      </c>
      <c r="F287" s="14">
        <f>F291+F295+F299+F303+F307+F311+F315+F319</f>
        <v>1395975.9</v>
      </c>
      <c r="G287" s="14">
        <f t="shared" ref="G287:H287" si="72">G291+G295+G299+G303+G307+G311+G315+G319</f>
        <v>1395975.9</v>
      </c>
      <c r="H287" s="14">
        <f t="shared" si="72"/>
        <v>1359205.1</v>
      </c>
      <c r="I287" s="130">
        <f t="shared" si="70"/>
        <v>100</v>
      </c>
      <c r="J287" s="148">
        <f t="shared" si="71"/>
        <v>97.365943065349498</v>
      </c>
      <c r="K287" s="185"/>
      <c r="L287" s="246"/>
      <c r="M287" s="26"/>
      <c r="N287" s="26"/>
    </row>
    <row r="288" spans="1:14" s="31" customFormat="1" ht="20.25" customHeight="1" x14ac:dyDescent="0.3">
      <c r="A288" s="202" t="s">
        <v>302</v>
      </c>
      <c r="B288" s="186"/>
      <c r="C288" s="213"/>
      <c r="D288" s="170" t="s">
        <v>240</v>
      </c>
      <c r="E288" s="72" t="s">
        <v>24</v>
      </c>
      <c r="F288" s="106">
        <f>F290+F291</f>
        <v>54</v>
      </c>
      <c r="G288" s="106">
        <f>G290+G291</f>
        <v>54</v>
      </c>
      <c r="H288" s="106">
        <f>H290+H291</f>
        <v>53.45</v>
      </c>
      <c r="I288" s="151">
        <f t="shared" si="59"/>
        <v>100</v>
      </c>
      <c r="J288" s="152">
        <f t="shared" si="59"/>
        <v>98.981481481481481</v>
      </c>
      <c r="K288" s="185" t="s">
        <v>103</v>
      </c>
      <c r="L288" s="184"/>
    </row>
    <row r="289" spans="1:12" s="31" customFormat="1" ht="20.25" x14ac:dyDescent="0.3">
      <c r="A289" s="202"/>
      <c r="B289" s="186"/>
      <c r="C289" s="214"/>
      <c r="D289" s="170"/>
      <c r="E289" s="72" t="s">
        <v>18</v>
      </c>
      <c r="F289" s="106"/>
      <c r="G289" s="106"/>
      <c r="H289" s="106"/>
      <c r="I289" s="151"/>
      <c r="J289" s="152"/>
      <c r="K289" s="185"/>
      <c r="L289" s="184"/>
    </row>
    <row r="290" spans="1:12" s="31" customFormat="1" ht="40.5" x14ac:dyDescent="0.3">
      <c r="A290" s="202"/>
      <c r="B290" s="186"/>
      <c r="C290" s="214"/>
      <c r="D290" s="170"/>
      <c r="E290" s="72" t="s">
        <v>13</v>
      </c>
      <c r="F290" s="11">
        <v>54</v>
      </c>
      <c r="G290" s="11">
        <v>54</v>
      </c>
      <c r="H290" s="11">
        <v>53.45</v>
      </c>
      <c r="I290" s="127">
        <f t="shared" si="59"/>
        <v>100</v>
      </c>
      <c r="J290" s="152">
        <f t="shared" si="59"/>
        <v>98.981481481481481</v>
      </c>
      <c r="K290" s="185"/>
      <c r="L290" s="184"/>
    </row>
    <row r="291" spans="1:12" s="31" customFormat="1" ht="40.5" x14ac:dyDescent="0.3">
      <c r="A291" s="202"/>
      <c r="B291" s="186"/>
      <c r="C291" s="215"/>
      <c r="D291" s="170"/>
      <c r="E291" s="72" t="s">
        <v>14</v>
      </c>
      <c r="F291" s="16">
        <v>0</v>
      </c>
      <c r="G291" s="16">
        <v>0</v>
      </c>
      <c r="H291" s="16">
        <v>0</v>
      </c>
      <c r="I291" s="127">
        <v>0</v>
      </c>
      <c r="J291" s="152">
        <v>0</v>
      </c>
      <c r="K291" s="185"/>
      <c r="L291" s="184"/>
    </row>
    <row r="292" spans="1:12" s="31" customFormat="1" ht="20.25" customHeight="1" x14ac:dyDescent="0.3">
      <c r="A292" s="202" t="s">
        <v>303</v>
      </c>
      <c r="B292" s="186"/>
      <c r="C292" s="169"/>
      <c r="D292" s="170" t="s">
        <v>398</v>
      </c>
      <c r="E292" s="72" t="s">
        <v>24</v>
      </c>
      <c r="F292" s="106">
        <f>F294+F295</f>
        <v>207250</v>
      </c>
      <c r="G292" s="106">
        <f>G294+G295</f>
        <v>207250</v>
      </c>
      <c r="H292" s="106">
        <f>H294+H295</f>
        <v>207193.94</v>
      </c>
      <c r="I292" s="151">
        <f t="shared" si="59"/>
        <v>100</v>
      </c>
      <c r="J292" s="150">
        <f t="shared" si="59"/>
        <v>99.972950542822687</v>
      </c>
      <c r="K292" s="185" t="s">
        <v>103</v>
      </c>
      <c r="L292" s="184"/>
    </row>
    <row r="293" spans="1:12" s="31" customFormat="1" ht="20.25" x14ac:dyDescent="0.3">
      <c r="A293" s="202"/>
      <c r="B293" s="186"/>
      <c r="C293" s="169"/>
      <c r="D293" s="170"/>
      <c r="E293" s="72" t="s">
        <v>18</v>
      </c>
      <c r="F293" s="106"/>
      <c r="G293" s="106"/>
      <c r="H293" s="106"/>
      <c r="I293" s="151"/>
      <c r="J293" s="150"/>
      <c r="K293" s="185"/>
      <c r="L293" s="184"/>
    </row>
    <row r="294" spans="1:12" s="31" customFormat="1" ht="40.5" x14ac:dyDescent="0.25">
      <c r="A294" s="202"/>
      <c r="B294" s="186"/>
      <c r="C294" s="169"/>
      <c r="D294" s="170"/>
      <c r="E294" s="72" t="s">
        <v>13</v>
      </c>
      <c r="F294" s="11">
        <v>196887.5</v>
      </c>
      <c r="G294" s="11">
        <v>196887.5</v>
      </c>
      <c r="H294" s="16">
        <v>196887.5</v>
      </c>
      <c r="I294" s="127">
        <f>G294/F294*100</f>
        <v>100</v>
      </c>
      <c r="J294" s="150">
        <f t="shared" si="59"/>
        <v>100</v>
      </c>
      <c r="K294" s="185"/>
      <c r="L294" s="184"/>
    </row>
    <row r="295" spans="1:12" s="31" customFormat="1" ht="45" customHeight="1" x14ac:dyDescent="0.25">
      <c r="A295" s="202"/>
      <c r="B295" s="186"/>
      <c r="C295" s="169"/>
      <c r="D295" s="170"/>
      <c r="E295" s="72" t="s">
        <v>14</v>
      </c>
      <c r="F295" s="23">
        <v>10362.5</v>
      </c>
      <c r="G295" s="23">
        <v>10362.5</v>
      </c>
      <c r="H295" s="23">
        <v>10306.44</v>
      </c>
      <c r="I295" s="127">
        <f>G295/F295*100</f>
        <v>100</v>
      </c>
      <c r="J295" s="150">
        <f>H295/G295*100</f>
        <v>99.459010856453574</v>
      </c>
      <c r="K295" s="185"/>
      <c r="L295" s="184"/>
    </row>
    <row r="296" spans="1:12" s="31" customFormat="1" ht="20.25" customHeight="1" x14ac:dyDescent="0.3">
      <c r="A296" s="202" t="s">
        <v>304</v>
      </c>
      <c r="B296" s="186"/>
      <c r="C296" s="169"/>
      <c r="D296" s="170" t="s">
        <v>241</v>
      </c>
      <c r="E296" s="72" t="s">
        <v>24</v>
      </c>
      <c r="F296" s="106">
        <f>F298+F299</f>
        <v>3431.9</v>
      </c>
      <c r="G296" s="106">
        <f>G298+G299</f>
        <v>3431.9</v>
      </c>
      <c r="H296" s="106">
        <f>H298+H299</f>
        <v>3431.9</v>
      </c>
      <c r="I296" s="151">
        <f t="shared" si="59"/>
        <v>100</v>
      </c>
      <c r="J296" s="152">
        <f t="shared" si="59"/>
        <v>100</v>
      </c>
      <c r="K296" s="185" t="s">
        <v>103</v>
      </c>
      <c r="L296" s="184"/>
    </row>
    <row r="297" spans="1:12" s="31" customFormat="1" ht="20.25" x14ac:dyDescent="0.3">
      <c r="A297" s="202"/>
      <c r="B297" s="186"/>
      <c r="C297" s="169"/>
      <c r="D297" s="170"/>
      <c r="E297" s="72" t="s">
        <v>18</v>
      </c>
      <c r="F297" s="106"/>
      <c r="G297" s="106"/>
      <c r="H297" s="106"/>
      <c r="I297" s="151"/>
      <c r="J297" s="152"/>
      <c r="K297" s="185"/>
      <c r="L297" s="184"/>
    </row>
    <row r="298" spans="1:12" s="31" customFormat="1" ht="40.5" x14ac:dyDescent="0.3">
      <c r="A298" s="202"/>
      <c r="B298" s="186"/>
      <c r="C298" s="169"/>
      <c r="D298" s="170"/>
      <c r="E298" s="72" t="s">
        <v>13</v>
      </c>
      <c r="F298" s="11">
        <v>3431.9</v>
      </c>
      <c r="G298" s="11">
        <v>3431.9</v>
      </c>
      <c r="H298" s="11">
        <v>3431.9</v>
      </c>
      <c r="I298" s="127">
        <f t="shared" si="59"/>
        <v>100</v>
      </c>
      <c r="J298" s="152">
        <f t="shared" si="59"/>
        <v>100</v>
      </c>
      <c r="K298" s="185"/>
      <c r="L298" s="184"/>
    </row>
    <row r="299" spans="1:12" s="31" customFormat="1" ht="83.25" customHeight="1" x14ac:dyDescent="0.3">
      <c r="A299" s="202"/>
      <c r="B299" s="186"/>
      <c r="C299" s="169"/>
      <c r="D299" s="170"/>
      <c r="E299" s="72" t="s">
        <v>14</v>
      </c>
      <c r="F299" s="16">
        <v>0</v>
      </c>
      <c r="G299" s="16">
        <v>0</v>
      </c>
      <c r="H299" s="16">
        <v>0</v>
      </c>
      <c r="I299" s="127">
        <v>0</v>
      </c>
      <c r="J299" s="152">
        <v>0</v>
      </c>
      <c r="K299" s="185"/>
      <c r="L299" s="184"/>
    </row>
    <row r="300" spans="1:12" s="31" customFormat="1" ht="20.25" customHeight="1" x14ac:dyDescent="0.3">
      <c r="A300" s="245" t="s">
        <v>306</v>
      </c>
      <c r="B300" s="186"/>
      <c r="C300" s="169"/>
      <c r="D300" s="170" t="s">
        <v>399</v>
      </c>
      <c r="E300" s="72" t="s">
        <v>24</v>
      </c>
      <c r="F300" s="16">
        <f>F302+F303</f>
        <v>41336.5</v>
      </c>
      <c r="G300" s="16">
        <f>G302+G303</f>
        <v>41336.5</v>
      </c>
      <c r="H300" s="16">
        <f>H302+H303</f>
        <v>41065.399999999994</v>
      </c>
      <c r="I300" s="127">
        <f t="shared" si="59"/>
        <v>100</v>
      </c>
      <c r="J300" s="152">
        <f t="shared" si="59"/>
        <v>99.344163148791012</v>
      </c>
      <c r="K300" s="185" t="s">
        <v>103</v>
      </c>
      <c r="L300" s="184"/>
    </row>
    <row r="301" spans="1:12" s="31" customFormat="1" ht="20.25" x14ac:dyDescent="0.3">
      <c r="A301" s="202"/>
      <c r="B301" s="186"/>
      <c r="C301" s="169"/>
      <c r="D301" s="170"/>
      <c r="E301" s="72" t="s">
        <v>18</v>
      </c>
      <c r="F301" s="16"/>
      <c r="G301" s="16"/>
      <c r="H301" s="16"/>
      <c r="I301" s="127"/>
      <c r="J301" s="152"/>
      <c r="K301" s="185"/>
      <c r="L301" s="184"/>
    </row>
    <row r="302" spans="1:12" s="31" customFormat="1" ht="40.5" x14ac:dyDescent="0.25">
      <c r="A302" s="202"/>
      <c r="B302" s="186"/>
      <c r="C302" s="169"/>
      <c r="D302" s="170"/>
      <c r="E302" s="72" t="s">
        <v>13</v>
      </c>
      <c r="F302" s="11">
        <v>39269.699999999997</v>
      </c>
      <c r="G302" s="11">
        <v>39269.699999999997</v>
      </c>
      <c r="H302" s="16">
        <v>39012.129999999997</v>
      </c>
      <c r="I302" s="127">
        <f t="shared" si="59"/>
        <v>100</v>
      </c>
      <c r="J302" s="150">
        <f t="shared" ref="I302:J418" si="73">H302/G302*100</f>
        <v>99.344099903997233</v>
      </c>
      <c r="K302" s="185"/>
      <c r="L302" s="184"/>
    </row>
    <row r="303" spans="1:12" s="31" customFormat="1" ht="40.5" x14ac:dyDescent="0.25">
      <c r="A303" s="202"/>
      <c r="B303" s="186"/>
      <c r="C303" s="169"/>
      <c r="D303" s="170"/>
      <c r="E303" s="72" t="s">
        <v>14</v>
      </c>
      <c r="F303" s="16">
        <v>2066.8000000000002</v>
      </c>
      <c r="G303" s="16">
        <v>2066.8000000000002</v>
      </c>
      <c r="H303" s="16">
        <v>2053.27</v>
      </c>
      <c r="I303" s="127">
        <f t="shared" si="59"/>
        <v>100</v>
      </c>
      <c r="J303" s="150">
        <f t="shared" si="73"/>
        <v>99.345364815173212</v>
      </c>
      <c r="K303" s="185"/>
      <c r="L303" s="184"/>
    </row>
    <row r="304" spans="1:12" s="31" customFormat="1" ht="20.25" customHeight="1" x14ac:dyDescent="0.3">
      <c r="A304" s="202" t="s">
        <v>305</v>
      </c>
      <c r="B304" s="186"/>
      <c r="C304" s="169"/>
      <c r="D304" s="170" t="s">
        <v>242</v>
      </c>
      <c r="E304" s="72" t="s">
        <v>24</v>
      </c>
      <c r="F304" s="16">
        <f>F306+F307</f>
        <v>215955.1</v>
      </c>
      <c r="G304" s="16">
        <f>G306+G307</f>
        <v>215955.1</v>
      </c>
      <c r="H304" s="16">
        <f>H306+H307</f>
        <v>212545.6</v>
      </c>
      <c r="I304" s="127">
        <f t="shared" ref="I304" si="74">G304/F304*100</f>
        <v>100</v>
      </c>
      <c r="J304" s="152">
        <f t="shared" si="73"/>
        <v>98.421199591952217</v>
      </c>
      <c r="K304" s="185" t="s">
        <v>103</v>
      </c>
      <c r="L304" s="184"/>
    </row>
    <row r="305" spans="1:12" s="31" customFormat="1" ht="20.25" x14ac:dyDescent="0.3">
      <c r="A305" s="202"/>
      <c r="B305" s="186"/>
      <c r="C305" s="169"/>
      <c r="D305" s="170"/>
      <c r="E305" s="72" t="s">
        <v>18</v>
      </c>
      <c r="F305" s="16"/>
      <c r="G305" s="16"/>
      <c r="H305" s="16"/>
      <c r="I305" s="127"/>
      <c r="J305" s="152"/>
      <c r="K305" s="185"/>
      <c r="L305" s="184"/>
    </row>
    <row r="306" spans="1:12" s="31" customFormat="1" ht="40.5" x14ac:dyDescent="0.25">
      <c r="A306" s="202"/>
      <c r="B306" s="186"/>
      <c r="C306" s="169"/>
      <c r="D306" s="170"/>
      <c r="E306" s="72" t="s">
        <v>13</v>
      </c>
      <c r="F306" s="11">
        <v>35955.1</v>
      </c>
      <c r="G306" s="11">
        <v>35955.1</v>
      </c>
      <c r="H306" s="16">
        <v>35387.440000000002</v>
      </c>
      <c r="I306" s="127">
        <f t="shared" ref="I306:I308" si="75">G306/F306*100</f>
        <v>100</v>
      </c>
      <c r="J306" s="150">
        <f t="shared" ref="J306:J308" si="76">H306/G306*100</f>
        <v>98.421197549165498</v>
      </c>
      <c r="K306" s="185"/>
      <c r="L306" s="184"/>
    </row>
    <row r="307" spans="1:12" s="31" customFormat="1" ht="40.5" x14ac:dyDescent="0.25">
      <c r="A307" s="202"/>
      <c r="B307" s="186"/>
      <c r="C307" s="169"/>
      <c r="D307" s="170"/>
      <c r="E307" s="72" t="s">
        <v>14</v>
      </c>
      <c r="F307" s="16">
        <v>180000</v>
      </c>
      <c r="G307" s="16">
        <v>180000</v>
      </c>
      <c r="H307" s="16">
        <v>177158.16</v>
      </c>
      <c r="I307" s="127">
        <f t="shared" si="75"/>
        <v>100</v>
      </c>
      <c r="J307" s="150">
        <f t="shared" si="76"/>
        <v>98.421199999999999</v>
      </c>
      <c r="K307" s="185"/>
      <c r="L307" s="184"/>
    </row>
    <row r="308" spans="1:12" s="31" customFormat="1" ht="20.25" customHeight="1" x14ac:dyDescent="0.3">
      <c r="A308" s="202" t="s">
        <v>307</v>
      </c>
      <c r="B308" s="186"/>
      <c r="C308" s="169"/>
      <c r="D308" s="170" t="s">
        <v>42</v>
      </c>
      <c r="E308" s="72" t="s">
        <v>24</v>
      </c>
      <c r="F308" s="16">
        <f>F310+F311</f>
        <v>45407.700000000004</v>
      </c>
      <c r="G308" s="16">
        <f>G310+G311</f>
        <v>45407.700000000004</v>
      </c>
      <c r="H308" s="16">
        <f>H310+H311</f>
        <v>42749.759999999995</v>
      </c>
      <c r="I308" s="127">
        <f t="shared" si="75"/>
        <v>100</v>
      </c>
      <c r="J308" s="152">
        <f t="shared" si="76"/>
        <v>94.146499382263343</v>
      </c>
      <c r="K308" s="185" t="s">
        <v>103</v>
      </c>
      <c r="L308" s="184"/>
    </row>
    <row r="309" spans="1:12" s="31" customFormat="1" ht="20.25" x14ac:dyDescent="0.3">
      <c r="A309" s="202"/>
      <c r="B309" s="186"/>
      <c r="C309" s="169"/>
      <c r="D309" s="170"/>
      <c r="E309" s="72" t="s">
        <v>18</v>
      </c>
      <c r="F309" s="16"/>
      <c r="G309" s="16"/>
      <c r="H309" s="16"/>
      <c r="I309" s="127"/>
      <c r="J309" s="152"/>
      <c r="K309" s="185"/>
      <c r="L309" s="184"/>
    </row>
    <row r="310" spans="1:12" s="31" customFormat="1" ht="40.5" x14ac:dyDescent="0.25">
      <c r="A310" s="202"/>
      <c r="B310" s="186"/>
      <c r="C310" s="169"/>
      <c r="D310" s="170"/>
      <c r="E310" s="72" t="s">
        <v>13</v>
      </c>
      <c r="F310" s="11">
        <v>43137.3</v>
      </c>
      <c r="G310" s="11">
        <v>43137.3</v>
      </c>
      <c r="H310" s="16">
        <v>40612.269999999997</v>
      </c>
      <c r="I310" s="127">
        <f t="shared" ref="I310:I312" si="77">G310/F310*100</f>
        <v>100</v>
      </c>
      <c r="J310" s="150">
        <f t="shared" ref="J310:J312" si="78">H310/G310*100</f>
        <v>94.146527483175802</v>
      </c>
      <c r="K310" s="185"/>
      <c r="L310" s="184"/>
    </row>
    <row r="311" spans="1:12" s="31" customFormat="1" ht="40.5" x14ac:dyDescent="0.25">
      <c r="A311" s="202"/>
      <c r="B311" s="186"/>
      <c r="C311" s="169"/>
      <c r="D311" s="170"/>
      <c r="E311" s="72" t="s">
        <v>14</v>
      </c>
      <c r="F311" s="16">
        <v>2270.4</v>
      </c>
      <c r="G311" s="16">
        <v>2270.4</v>
      </c>
      <c r="H311" s="16">
        <v>2137.4899999999998</v>
      </c>
      <c r="I311" s="127">
        <f t="shared" si="77"/>
        <v>100</v>
      </c>
      <c r="J311" s="150">
        <f t="shared" si="78"/>
        <v>94.145965468639872</v>
      </c>
      <c r="K311" s="185"/>
      <c r="L311" s="184"/>
    </row>
    <row r="312" spans="1:12" s="31" customFormat="1" ht="20.25" customHeight="1" x14ac:dyDescent="0.3">
      <c r="A312" s="202" t="s">
        <v>308</v>
      </c>
      <c r="B312" s="186"/>
      <c r="C312" s="169"/>
      <c r="D312" s="170" t="s">
        <v>400</v>
      </c>
      <c r="E312" s="72" t="s">
        <v>24</v>
      </c>
      <c r="F312" s="16">
        <f>F314+F315</f>
        <v>24119.8</v>
      </c>
      <c r="G312" s="16">
        <f>G314+G315</f>
        <v>24119.8</v>
      </c>
      <c r="H312" s="16">
        <f>H314+H315</f>
        <v>24119.8</v>
      </c>
      <c r="I312" s="127">
        <f t="shared" si="77"/>
        <v>100</v>
      </c>
      <c r="J312" s="152">
        <f t="shared" si="78"/>
        <v>100</v>
      </c>
      <c r="K312" s="185" t="s">
        <v>103</v>
      </c>
      <c r="L312" s="184"/>
    </row>
    <row r="313" spans="1:12" s="31" customFormat="1" ht="20.25" x14ac:dyDescent="0.3">
      <c r="A313" s="202"/>
      <c r="B313" s="186"/>
      <c r="C313" s="169"/>
      <c r="D313" s="170"/>
      <c r="E313" s="72" t="s">
        <v>18</v>
      </c>
      <c r="F313" s="16"/>
      <c r="G313" s="16"/>
      <c r="H313" s="16"/>
      <c r="I313" s="127"/>
      <c r="J313" s="152"/>
      <c r="K313" s="185"/>
      <c r="L313" s="184"/>
    </row>
    <row r="314" spans="1:12" s="31" customFormat="1" ht="40.5" x14ac:dyDescent="0.25">
      <c r="A314" s="202"/>
      <c r="B314" s="186"/>
      <c r="C314" s="169"/>
      <c r="D314" s="170"/>
      <c r="E314" s="72" t="s">
        <v>13</v>
      </c>
      <c r="F314" s="11">
        <v>24119.8</v>
      </c>
      <c r="G314" s="11">
        <v>24119.8</v>
      </c>
      <c r="H314" s="11">
        <v>24119.8</v>
      </c>
      <c r="I314" s="127">
        <f t="shared" ref="I314:I316" si="79">G314/F314*100</f>
        <v>100</v>
      </c>
      <c r="J314" s="150">
        <f t="shared" ref="J314:J316" si="80">H314/G314*100</f>
        <v>100</v>
      </c>
      <c r="K314" s="185"/>
      <c r="L314" s="184"/>
    </row>
    <row r="315" spans="1:12" s="31" customFormat="1" ht="40.5" x14ac:dyDescent="0.25">
      <c r="A315" s="202"/>
      <c r="B315" s="186"/>
      <c r="C315" s="169"/>
      <c r="D315" s="170"/>
      <c r="E315" s="72" t="s">
        <v>14</v>
      </c>
      <c r="F315" s="16">
        <v>0</v>
      </c>
      <c r="G315" s="16">
        <v>0</v>
      </c>
      <c r="H315" s="16">
        <v>0</v>
      </c>
      <c r="I315" s="127">
        <v>0</v>
      </c>
      <c r="J315" s="150">
        <v>0</v>
      </c>
      <c r="K315" s="185"/>
      <c r="L315" s="184"/>
    </row>
    <row r="316" spans="1:12" s="31" customFormat="1" ht="20.25" customHeight="1" x14ac:dyDescent="0.3">
      <c r="A316" s="202" t="s">
        <v>309</v>
      </c>
      <c r="B316" s="186"/>
      <c r="C316" s="169"/>
      <c r="D316" s="170" t="s">
        <v>243</v>
      </c>
      <c r="E316" s="72" t="s">
        <v>24</v>
      </c>
      <c r="F316" s="16">
        <f>F318+F319</f>
        <v>1875072.7</v>
      </c>
      <c r="G316" s="16">
        <f>G318+G319</f>
        <v>1875072.7</v>
      </c>
      <c r="H316" s="16">
        <f>H318+H319</f>
        <v>1776136.97</v>
      </c>
      <c r="I316" s="127">
        <f t="shared" si="79"/>
        <v>100</v>
      </c>
      <c r="J316" s="152">
        <f t="shared" si="80"/>
        <v>94.723632315696349</v>
      </c>
      <c r="K316" s="185" t="s">
        <v>244</v>
      </c>
      <c r="L316" s="184"/>
    </row>
    <row r="317" spans="1:12" s="31" customFormat="1" ht="20.25" x14ac:dyDescent="0.3">
      <c r="A317" s="202"/>
      <c r="B317" s="186"/>
      <c r="C317" s="169"/>
      <c r="D317" s="170"/>
      <c r="E317" s="72" t="s">
        <v>18</v>
      </c>
      <c r="F317" s="16"/>
      <c r="G317" s="16"/>
      <c r="H317" s="16"/>
      <c r="I317" s="127"/>
      <c r="J317" s="152"/>
      <c r="K317" s="185"/>
      <c r="L317" s="184"/>
    </row>
    <row r="318" spans="1:12" s="31" customFormat="1" ht="40.5" x14ac:dyDescent="0.25">
      <c r="A318" s="202"/>
      <c r="B318" s="186"/>
      <c r="C318" s="169"/>
      <c r="D318" s="170"/>
      <c r="E318" s="72" t="s">
        <v>13</v>
      </c>
      <c r="F318" s="11">
        <v>673796.5</v>
      </c>
      <c r="G318" s="11">
        <v>673796.5</v>
      </c>
      <c r="H318" s="16">
        <v>608587.23</v>
      </c>
      <c r="I318" s="127">
        <f t="shared" ref="I318:I319" si="81">G318/F318*100</f>
        <v>100</v>
      </c>
      <c r="J318" s="150">
        <f t="shared" ref="J318:J330" si="82">H318/G318*100</f>
        <v>90.322112091707211</v>
      </c>
      <c r="K318" s="185"/>
      <c r="L318" s="184"/>
    </row>
    <row r="319" spans="1:12" s="31" customFormat="1" ht="40.5" x14ac:dyDescent="0.25">
      <c r="A319" s="202"/>
      <c r="B319" s="186"/>
      <c r="C319" s="169"/>
      <c r="D319" s="170"/>
      <c r="E319" s="72" t="s">
        <v>14</v>
      </c>
      <c r="F319" s="16">
        <v>1201276.2</v>
      </c>
      <c r="G319" s="16">
        <v>1201276.2</v>
      </c>
      <c r="H319" s="16">
        <v>1167549.74</v>
      </c>
      <c r="I319" s="127">
        <f t="shared" si="81"/>
        <v>100</v>
      </c>
      <c r="J319" s="150">
        <f t="shared" si="82"/>
        <v>97.192447498751747</v>
      </c>
      <c r="K319" s="185"/>
      <c r="L319" s="184"/>
    </row>
    <row r="320" spans="1:12" s="31" customFormat="1" ht="18.75" customHeight="1" x14ac:dyDescent="0.25">
      <c r="A320" s="190" t="s">
        <v>53</v>
      </c>
      <c r="B320" s="193"/>
      <c r="C320" s="196" t="s">
        <v>245</v>
      </c>
      <c r="D320" s="199"/>
      <c r="E320" s="3" t="s">
        <v>11</v>
      </c>
      <c r="F320" s="51">
        <f>F322+F323</f>
        <v>8690900.1999999993</v>
      </c>
      <c r="G320" s="51">
        <f>G322+G323</f>
        <v>8690900.1999999993</v>
      </c>
      <c r="H320" s="51">
        <f>H322+H323</f>
        <v>7614272.8700000001</v>
      </c>
      <c r="I320" s="130">
        <f t="shared" si="73"/>
        <v>100</v>
      </c>
      <c r="J320" s="149">
        <f t="shared" si="82"/>
        <v>87.612015956643958</v>
      </c>
      <c r="K320" s="185" t="s">
        <v>103</v>
      </c>
      <c r="L320" s="268"/>
    </row>
    <row r="321" spans="1:12" s="31" customFormat="1" ht="18.75" customHeight="1" x14ac:dyDescent="0.25">
      <c r="A321" s="191"/>
      <c r="B321" s="194"/>
      <c r="C321" s="197"/>
      <c r="D321" s="200"/>
      <c r="E321" s="3" t="s">
        <v>12</v>
      </c>
      <c r="F321" s="51"/>
      <c r="G321" s="51"/>
      <c r="H321" s="51"/>
      <c r="I321" s="130"/>
      <c r="J321" s="131"/>
      <c r="K321" s="185"/>
      <c r="L321" s="269"/>
    </row>
    <row r="322" spans="1:12" s="31" customFormat="1" ht="42" customHeight="1" x14ac:dyDescent="0.25">
      <c r="A322" s="191"/>
      <c r="B322" s="194"/>
      <c r="C322" s="197"/>
      <c r="D322" s="200"/>
      <c r="E322" s="3" t="s">
        <v>13</v>
      </c>
      <c r="F322" s="51">
        <f t="shared" ref="F322:H323" si="83">F326+F330+F334+F338</f>
        <v>8690900.1999999993</v>
      </c>
      <c r="G322" s="51">
        <f t="shared" si="83"/>
        <v>8690900.1999999993</v>
      </c>
      <c r="H322" s="51">
        <f t="shared" si="83"/>
        <v>7614272.8700000001</v>
      </c>
      <c r="I322" s="130">
        <f t="shared" si="73"/>
        <v>100</v>
      </c>
      <c r="J322" s="149">
        <f t="shared" si="82"/>
        <v>87.612015956643958</v>
      </c>
      <c r="K322" s="185"/>
      <c r="L322" s="269"/>
    </row>
    <row r="323" spans="1:12" s="31" customFormat="1" ht="40.5" customHeight="1" x14ac:dyDescent="0.25">
      <c r="A323" s="192"/>
      <c r="B323" s="195"/>
      <c r="C323" s="198"/>
      <c r="D323" s="201"/>
      <c r="E323" s="3" t="s">
        <v>14</v>
      </c>
      <c r="F323" s="51">
        <f t="shared" si="83"/>
        <v>0</v>
      </c>
      <c r="G323" s="51">
        <f t="shared" si="83"/>
        <v>0</v>
      </c>
      <c r="H323" s="51">
        <f t="shared" si="83"/>
        <v>0</v>
      </c>
      <c r="I323" s="125">
        <v>0</v>
      </c>
      <c r="J323" s="149">
        <v>0</v>
      </c>
      <c r="K323" s="185"/>
      <c r="L323" s="270"/>
    </row>
    <row r="324" spans="1:12" s="31" customFormat="1" ht="18.75" customHeight="1" x14ac:dyDescent="0.25">
      <c r="A324" s="190" t="s">
        <v>310</v>
      </c>
      <c r="B324" s="193"/>
      <c r="C324" s="196"/>
      <c r="D324" s="199" t="s">
        <v>401</v>
      </c>
      <c r="E324" s="58" t="s">
        <v>11</v>
      </c>
      <c r="F324" s="23">
        <f>F326+F327</f>
        <v>1084840.3999999999</v>
      </c>
      <c r="G324" s="23">
        <f>G326+G327</f>
        <v>1084840.3999999999</v>
      </c>
      <c r="H324" s="23">
        <f>H326+H327</f>
        <v>1020168.99</v>
      </c>
      <c r="I324" s="127">
        <f t="shared" ref="I324" si="84">G324/F324*100</f>
        <v>100</v>
      </c>
      <c r="J324" s="150">
        <f t="shared" si="82"/>
        <v>94.038624483380246</v>
      </c>
      <c r="K324" s="185" t="s">
        <v>103</v>
      </c>
      <c r="L324" s="187"/>
    </row>
    <row r="325" spans="1:12" s="31" customFormat="1" ht="18.75" customHeight="1" x14ac:dyDescent="0.25">
      <c r="A325" s="191"/>
      <c r="B325" s="194"/>
      <c r="C325" s="197"/>
      <c r="D325" s="200"/>
      <c r="E325" s="58" t="s">
        <v>12</v>
      </c>
      <c r="F325" s="23"/>
      <c r="G325" s="23"/>
      <c r="H325" s="23"/>
      <c r="I325" s="127"/>
      <c r="J325" s="128"/>
      <c r="K325" s="185"/>
      <c r="L325" s="188"/>
    </row>
    <row r="326" spans="1:12" s="31" customFormat="1" ht="42" customHeight="1" x14ac:dyDescent="0.25">
      <c r="A326" s="191"/>
      <c r="B326" s="194"/>
      <c r="C326" s="197"/>
      <c r="D326" s="200"/>
      <c r="E326" s="58" t="s">
        <v>13</v>
      </c>
      <c r="F326" s="23">
        <v>1084840.3999999999</v>
      </c>
      <c r="G326" s="23">
        <v>1084840.3999999999</v>
      </c>
      <c r="H326" s="23">
        <v>1020168.99</v>
      </c>
      <c r="I326" s="127">
        <f t="shared" ref="I326:I328" si="85">G326/F326*100</f>
        <v>100</v>
      </c>
      <c r="J326" s="150">
        <f t="shared" si="82"/>
        <v>94.038624483380246</v>
      </c>
      <c r="K326" s="185"/>
      <c r="L326" s="188"/>
    </row>
    <row r="327" spans="1:12" s="31" customFormat="1" ht="87.75" customHeight="1" x14ac:dyDescent="0.25">
      <c r="A327" s="192"/>
      <c r="B327" s="195"/>
      <c r="C327" s="198"/>
      <c r="D327" s="201"/>
      <c r="E327" s="58" t="s">
        <v>14</v>
      </c>
      <c r="F327" s="23">
        <v>0</v>
      </c>
      <c r="G327" s="23">
        <v>0</v>
      </c>
      <c r="H327" s="23">
        <v>0</v>
      </c>
      <c r="I327" s="129">
        <v>0</v>
      </c>
      <c r="J327" s="110">
        <v>0</v>
      </c>
      <c r="K327" s="185"/>
      <c r="L327" s="189"/>
    </row>
    <row r="328" spans="1:12" s="31" customFormat="1" ht="18.75" customHeight="1" x14ac:dyDescent="0.25">
      <c r="A328" s="190" t="s">
        <v>311</v>
      </c>
      <c r="B328" s="193"/>
      <c r="C328" s="196"/>
      <c r="D328" s="199" t="s">
        <v>402</v>
      </c>
      <c r="E328" s="58" t="s">
        <v>11</v>
      </c>
      <c r="F328" s="23">
        <f>F330+F331</f>
        <v>3658640.2</v>
      </c>
      <c r="G328" s="23">
        <f>G330+G331</f>
        <v>3658640.2</v>
      </c>
      <c r="H328" s="23">
        <f>H330+H331</f>
        <v>3125109.5</v>
      </c>
      <c r="I328" s="127">
        <f t="shared" si="85"/>
        <v>100</v>
      </c>
      <c r="J328" s="150">
        <f t="shared" si="82"/>
        <v>85.417240536525014</v>
      </c>
      <c r="K328" s="185" t="s">
        <v>103</v>
      </c>
      <c r="L328" s="187"/>
    </row>
    <row r="329" spans="1:12" s="31" customFormat="1" ht="18.75" customHeight="1" x14ac:dyDescent="0.25">
      <c r="A329" s="191"/>
      <c r="B329" s="194"/>
      <c r="C329" s="197"/>
      <c r="D329" s="200"/>
      <c r="E329" s="58" t="s">
        <v>12</v>
      </c>
      <c r="F329" s="23"/>
      <c r="G329" s="23"/>
      <c r="H329" s="23"/>
      <c r="I329" s="127"/>
      <c r="J329" s="128"/>
      <c r="K329" s="185"/>
      <c r="L329" s="188"/>
    </row>
    <row r="330" spans="1:12" s="31" customFormat="1" ht="42" customHeight="1" x14ac:dyDescent="0.25">
      <c r="A330" s="191"/>
      <c r="B330" s="194"/>
      <c r="C330" s="197"/>
      <c r="D330" s="200"/>
      <c r="E330" s="58" t="s">
        <v>13</v>
      </c>
      <c r="F330" s="23">
        <v>3658640.2</v>
      </c>
      <c r="G330" s="23">
        <v>3658640.2</v>
      </c>
      <c r="H330" s="23">
        <v>3125109.5</v>
      </c>
      <c r="I330" s="127">
        <f t="shared" ref="I330" si="86">G330/F330*100</f>
        <v>100</v>
      </c>
      <c r="J330" s="150">
        <f t="shared" si="82"/>
        <v>85.417240536525014</v>
      </c>
      <c r="K330" s="185"/>
      <c r="L330" s="188"/>
    </row>
    <row r="331" spans="1:12" s="31" customFormat="1" ht="42" customHeight="1" x14ac:dyDescent="0.25">
      <c r="A331" s="192"/>
      <c r="B331" s="195"/>
      <c r="C331" s="198"/>
      <c r="D331" s="201"/>
      <c r="E331" s="58" t="s">
        <v>14</v>
      </c>
      <c r="F331" s="23">
        <v>0</v>
      </c>
      <c r="G331" s="23">
        <v>0</v>
      </c>
      <c r="H331" s="23">
        <v>0</v>
      </c>
      <c r="I331" s="129">
        <v>0</v>
      </c>
      <c r="J331" s="150">
        <v>0</v>
      </c>
      <c r="K331" s="185"/>
      <c r="L331" s="189"/>
    </row>
    <row r="332" spans="1:12" s="31" customFormat="1" ht="18.75" customHeight="1" x14ac:dyDescent="0.25">
      <c r="A332" s="190" t="s">
        <v>312</v>
      </c>
      <c r="B332" s="193"/>
      <c r="C332" s="196"/>
      <c r="D332" s="199" t="s">
        <v>356</v>
      </c>
      <c r="E332" s="58" t="s">
        <v>11</v>
      </c>
      <c r="F332" s="23">
        <f>F334+F335</f>
        <v>3610749.5</v>
      </c>
      <c r="G332" s="23">
        <f>G334+G335</f>
        <v>3610749.5</v>
      </c>
      <c r="H332" s="23">
        <f>H334+H335</f>
        <v>3132325.5</v>
      </c>
      <c r="I332" s="127">
        <f t="shared" ref="I332" si="87">G332/F332*100</f>
        <v>100</v>
      </c>
      <c r="J332" s="150">
        <f t="shared" ref="J332" si="88">H332/G332*100</f>
        <v>86.750008550856279</v>
      </c>
      <c r="K332" s="217" t="s">
        <v>103</v>
      </c>
      <c r="L332" s="187"/>
    </row>
    <row r="333" spans="1:12" s="31" customFormat="1" ht="18.75" customHeight="1" x14ac:dyDescent="0.25">
      <c r="A333" s="191"/>
      <c r="B333" s="194"/>
      <c r="C333" s="197"/>
      <c r="D333" s="200"/>
      <c r="E333" s="58" t="s">
        <v>12</v>
      </c>
      <c r="F333" s="23"/>
      <c r="G333" s="23"/>
      <c r="H333" s="23"/>
      <c r="I333" s="127"/>
      <c r="J333" s="128"/>
      <c r="K333" s="218"/>
      <c r="L333" s="188"/>
    </row>
    <row r="334" spans="1:12" s="31" customFormat="1" ht="42" customHeight="1" x14ac:dyDescent="0.25">
      <c r="A334" s="191"/>
      <c r="B334" s="194"/>
      <c r="C334" s="197"/>
      <c r="D334" s="200"/>
      <c r="E334" s="58" t="s">
        <v>13</v>
      </c>
      <c r="F334" s="23">
        <v>3610749.5</v>
      </c>
      <c r="G334" s="23">
        <v>3610749.5</v>
      </c>
      <c r="H334" s="23">
        <v>3132325.5</v>
      </c>
      <c r="I334" s="127">
        <f t="shared" ref="I334" si="89">G334/F334*100</f>
        <v>100</v>
      </c>
      <c r="J334" s="150">
        <f t="shared" ref="J334" si="90">H334/G334*100</f>
        <v>86.750008550856279</v>
      </c>
      <c r="K334" s="218"/>
      <c r="L334" s="188"/>
    </row>
    <row r="335" spans="1:12" s="31" customFormat="1" ht="61.5" customHeight="1" x14ac:dyDescent="0.25">
      <c r="A335" s="192"/>
      <c r="B335" s="195"/>
      <c r="C335" s="198"/>
      <c r="D335" s="201"/>
      <c r="E335" s="58" t="s">
        <v>14</v>
      </c>
      <c r="F335" s="23">
        <v>0</v>
      </c>
      <c r="G335" s="23">
        <v>0</v>
      </c>
      <c r="H335" s="23">
        <v>0</v>
      </c>
      <c r="I335" s="129">
        <v>0</v>
      </c>
      <c r="J335" s="150">
        <v>0</v>
      </c>
      <c r="K335" s="219"/>
      <c r="L335" s="189"/>
    </row>
    <row r="336" spans="1:12" s="31" customFormat="1" ht="18.75" customHeight="1" x14ac:dyDescent="0.25">
      <c r="A336" s="190" t="s">
        <v>374</v>
      </c>
      <c r="B336" s="193"/>
      <c r="C336" s="196"/>
      <c r="D336" s="199" t="s">
        <v>352</v>
      </c>
      <c r="E336" s="58" t="s">
        <v>11</v>
      </c>
      <c r="F336" s="23">
        <f>F338+F339</f>
        <v>336670.1</v>
      </c>
      <c r="G336" s="23">
        <f>G338+G339</f>
        <v>336670.1</v>
      </c>
      <c r="H336" s="23">
        <f>H338+H339</f>
        <v>336668.88</v>
      </c>
      <c r="I336" s="127">
        <f t="shared" ref="I336" si="91">G336/F336*100</f>
        <v>100</v>
      </c>
      <c r="J336" s="150">
        <f t="shared" ref="J336" si="92">H336/G336*100</f>
        <v>99.999637627457872</v>
      </c>
      <c r="K336" s="185" t="s">
        <v>103</v>
      </c>
      <c r="L336" s="187"/>
    </row>
    <row r="337" spans="1:14" s="31" customFormat="1" ht="18.75" customHeight="1" x14ac:dyDescent="0.25">
      <c r="A337" s="191"/>
      <c r="B337" s="194"/>
      <c r="C337" s="197"/>
      <c r="D337" s="200"/>
      <c r="E337" s="58" t="s">
        <v>12</v>
      </c>
      <c r="F337" s="23"/>
      <c r="G337" s="23"/>
      <c r="H337" s="23"/>
      <c r="I337" s="127"/>
      <c r="J337" s="128"/>
      <c r="K337" s="185"/>
      <c r="L337" s="188"/>
    </row>
    <row r="338" spans="1:14" s="31" customFormat="1" ht="42" customHeight="1" x14ac:dyDescent="0.25">
      <c r="A338" s="191"/>
      <c r="B338" s="194"/>
      <c r="C338" s="197"/>
      <c r="D338" s="200"/>
      <c r="E338" s="58" t="s">
        <v>13</v>
      </c>
      <c r="F338" s="23">
        <v>336670.1</v>
      </c>
      <c r="G338" s="23">
        <v>336670.1</v>
      </c>
      <c r="H338" s="23">
        <v>336668.88</v>
      </c>
      <c r="I338" s="127">
        <f t="shared" ref="I338:I343" si="93">G338/F338*100</f>
        <v>100</v>
      </c>
      <c r="J338" s="150">
        <f t="shared" ref="J338:J343" si="94">H338/G338*100</f>
        <v>99.999637627457872</v>
      </c>
      <c r="K338" s="185"/>
      <c r="L338" s="188"/>
      <c r="N338" s="60" t="e">
        <f>#REF!+F336+F328+F324</f>
        <v>#REF!</v>
      </c>
    </row>
    <row r="339" spans="1:14" s="31" customFormat="1" ht="61.5" customHeight="1" x14ac:dyDescent="0.25">
      <c r="A339" s="192"/>
      <c r="B339" s="195"/>
      <c r="C339" s="198"/>
      <c r="D339" s="201"/>
      <c r="E339" s="58" t="s">
        <v>14</v>
      </c>
      <c r="F339" s="23">
        <v>0</v>
      </c>
      <c r="G339" s="23">
        <v>0</v>
      </c>
      <c r="H339" s="23">
        <v>0</v>
      </c>
      <c r="I339" s="129">
        <v>0</v>
      </c>
      <c r="J339" s="150">
        <v>0</v>
      </c>
      <c r="K339" s="185"/>
      <c r="L339" s="189"/>
    </row>
    <row r="340" spans="1:14" ht="20.25" customHeight="1" x14ac:dyDescent="0.25">
      <c r="A340" s="193" t="s">
        <v>56</v>
      </c>
      <c r="B340" s="168" t="s">
        <v>54</v>
      </c>
      <c r="C340" s="169"/>
      <c r="D340" s="170"/>
      <c r="E340" s="3" t="s">
        <v>11</v>
      </c>
      <c r="F340" s="51">
        <f>F342+F343</f>
        <v>3031330.3299999996</v>
      </c>
      <c r="G340" s="51">
        <f>G342+G343</f>
        <v>2676616.5499999998</v>
      </c>
      <c r="H340" s="51">
        <f>H342+H343</f>
        <v>2262489.7799999998</v>
      </c>
      <c r="I340" s="130">
        <f t="shared" si="93"/>
        <v>88.298412202407519</v>
      </c>
      <c r="J340" s="149">
        <f t="shared" si="94"/>
        <v>84.527975439739407</v>
      </c>
      <c r="K340" s="202" t="s">
        <v>55</v>
      </c>
      <c r="L340" s="170"/>
      <c r="M340" s="233"/>
    </row>
    <row r="341" spans="1:14" ht="20.25" x14ac:dyDescent="0.25">
      <c r="A341" s="194"/>
      <c r="B341" s="168"/>
      <c r="C341" s="169"/>
      <c r="D341" s="170"/>
      <c r="E341" s="3" t="s">
        <v>12</v>
      </c>
      <c r="F341" s="51"/>
      <c r="G341" s="51"/>
      <c r="H341" s="51"/>
      <c r="I341" s="131"/>
      <c r="J341" s="131"/>
      <c r="K341" s="202"/>
      <c r="L341" s="170"/>
      <c r="M341" s="233"/>
    </row>
    <row r="342" spans="1:14" ht="40.5" x14ac:dyDescent="0.25">
      <c r="A342" s="194"/>
      <c r="B342" s="168"/>
      <c r="C342" s="169"/>
      <c r="D342" s="170"/>
      <c r="E342" s="3" t="s">
        <v>13</v>
      </c>
      <c r="F342" s="51">
        <f>F347+F360+F373+F385</f>
        <v>2925494.07</v>
      </c>
      <c r="G342" s="51">
        <f t="shared" ref="G342:H342" si="95">G347+G360+G373+G385</f>
        <v>2585253.9699999997</v>
      </c>
      <c r="H342" s="51">
        <f t="shared" si="95"/>
        <v>2193147.6599999997</v>
      </c>
      <c r="I342" s="130">
        <f t="shared" si="93"/>
        <v>88.369824314837871</v>
      </c>
      <c r="J342" s="149">
        <f t="shared" si="94"/>
        <v>84.832967493712033</v>
      </c>
      <c r="K342" s="202"/>
      <c r="L342" s="170"/>
      <c r="M342" s="233"/>
    </row>
    <row r="343" spans="1:14" ht="66" customHeight="1" x14ac:dyDescent="0.25">
      <c r="A343" s="195"/>
      <c r="B343" s="168"/>
      <c r="C343" s="169"/>
      <c r="D343" s="170"/>
      <c r="E343" s="3" t="s">
        <v>14</v>
      </c>
      <c r="F343" s="51">
        <f>F348+F361+F374+F386</f>
        <v>105836.26</v>
      </c>
      <c r="G343" s="51">
        <f t="shared" ref="G343:H343" si="96">G348+G361+G374+G386</f>
        <v>91362.579999999987</v>
      </c>
      <c r="H343" s="51">
        <f t="shared" si="96"/>
        <v>69342.12</v>
      </c>
      <c r="I343" s="130">
        <f t="shared" si="93"/>
        <v>86.324460066899562</v>
      </c>
      <c r="J343" s="149">
        <f t="shared" si="94"/>
        <v>75.89772530504284</v>
      </c>
      <c r="K343" s="202"/>
      <c r="L343" s="170"/>
      <c r="M343" s="233"/>
      <c r="N343" s="34">
        <f>F349+F353+F363+F367+F371+F383</f>
        <v>3031330.33</v>
      </c>
    </row>
    <row r="344" spans="1:14" ht="20.25" x14ac:dyDescent="0.25">
      <c r="A344" s="78"/>
      <c r="B344" s="78" t="s">
        <v>12</v>
      </c>
      <c r="C344" s="79"/>
      <c r="D344" s="72"/>
      <c r="E344" s="58"/>
      <c r="F344" s="51"/>
      <c r="G344" s="51"/>
      <c r="H344" s="51"/>
      <c r="I344" s="128"/>
      <c r="J344" s="128"/>
      <c r="K344" s="82"/>
      <c r="L344" s="108"/>
      <c r="M344" s="64"/>
    </row>
    <row r="345" spans="1:14" ht="20.25" customHeight="1" x14ac:dyDescent="0.25">
      <c r="A345" s="193" t="s">
        <v>57</v>
      </c>
      <c r="B345" s="207"/>
      <c r="C345" s="196" t="s">
        <v>371</v>
      </c>
      <c r="D345" s="234"/>
      <c r="E345" s="3" t="s">
        <v>11</v>
      </c>
      <c r="F345" s="51">
        <f>F347+F348</f>
        <v>1400978.39</v>
      </c>
      <c r="G345" s="51">
        <f>G347+G348</f>
        <v>1400978.39</v>
      </c>
      <c r="H345" s="51">
        <f>H347+H348</f>
        <v>1159761.44</v>
      </c>
      <c r="I345" s="126">
        <f t="shared" ref="I345" si="97">G345/F345*100</f>
        <v>100</v>
      </c>
      <c r="J345" s="138">
        <f t="shared" ref="J345" si="98">H345/G345*100</f>
        <v>82.78225048139393</v>
      </c>
      <c r="K345" s="234"/>
      <c r="L345" s="238"/>
      <c r="M345" s="237"/>
      <c r="N345" s="32"/>
    </row>
    <row r="346" spans="1:14" ht="20.25" x14ac:dyDescent="0.25">
      <c r="A346" s="194"/>
      <c r="B346" s="208"/>
      <c r="C346" s="197"/>
      <c r="D346" s="235"/>
      <c r="E346" s="3" t="s">
        <v>12</v>
      </c>
      <c r="F346" s="51"/>
      <c r="G346" s="51"/>
      <c r="H346" s="51"/>
      <c r="I346" s="131"/>
      <c r="J346" s="131"/>
      <c r="K346" s="235"/>
      <c r="L346" s="239"/>
      <c r="M346" s="237"/>
      <c r="N346" s="32"/>
    </row>
    <row r="347" spans="1:14" ht="40.5" x14ac:dyDescent="0.25">
      <c r="A347" s="194"/>
      <c r="B347" s="208"/>
      <c r="C347" s="197"/>
      <c r="D347" s="235"/>
      <c r="E347" s="3" t="s">
        <v>13</v>
      </c>
      <c r="F347" s="51">
        <f>F351+F355</f>
        <v>1330929.47</v>
      </c>
      <c r="G347" s="51">
        <f t="shared" ref="G347:H347" si="99">G351+G355</f>
        <v>1330929.47</v>
      </c>
      <c r="H347" s="51">
        <f t="shared" si="99"/>
        <v>1105502.17</v>
      </c>
      <c r="I347" s="126">
        <f t="shared" ref="I347:I348" si="100">G347/F347*100</f>
        <v>100</v>
      </c>
      <c r="J347" s="138">
        <f t="shared" ref="J347:J348" si="101">H347/G347*100</f>
        <v>83.062415771738827</v>
      </c>
      <c r="K347" s="235"/>
      <c r="L347" s="239"/>
      <c r="M347" s="237"/>
      <c r="N347" s="69">
        <f>F345+F358+F371</f>
        <v>2531330.3299999996</v>
      </c>
    </row>
    <row r="348" spans="1:14" ht="53.25" customHeight="1" x14ac:dyDescent="0.25">
      <c r="A348" s="195"/>
      <c r="B348" s="209"/>
      <c r="C348" s="198"/>
      <c r="D348" s="236"/>
      <c r="E348" s="3" t="s">
        <v>14</v>
      </c>
      <c r="F348" s="51">
        <f>F352+F356</f>
        <v>70048.92</v>
      </c>
      <c r="G348" s="51">
        <f t="shared" ref="G348:H348" si="102">G352+G356</f>
        <v>70048.92</v>
      </c>
      <c r="H348" s="51">
        <f t="shared" si="102"/>
        <v>54259.270000000004</v>
      </c>
      <c r="I348" s="126">
        <f t="shared" si="100"/>
        <v>100</v>
      </c>
      <c r="J348" s="138">
        <f t="shared" si="101"/>
        <v>77.459110004836631</v>
      </c>
      <c r="K348" s="236"/>
      <c r="L348" s="240"/>
      <c r="M348" s="237"/>
      <c r="N348" s="32"/>
    </row>
    <row r="349" spans="1:14" ht="20.25" customHeight="1" x14ac:dyDescent="0.25">
      <c r="A349" s="193" t="s">
        <v>57</v>
      </c>
      <c r="B349" s="207"/>
      <c r="C349" s="196"/>
      <c r="D349" s="234" t="s">
        <v>362</v>
      </c>
      <c r="E349" s="58" t="s">
        <v>11</v>
      </c>
      <c r="F349" s="23">
        <f>F351+F352</f>
        <v>302821.65000000002</v>
      </c>
      <c r="G349" s="23">
        <f>G351+G352</f>
        <v>302821.65000000002</v>
      </c>
      <c r="H349" s="23">
        <f>H351+H352</f>
        <v>248305.16999999998</v>
      </c>
      <c r="I349" s="110">
        <f t="shared" ref="I349" si="103">G349/F349*100</f>
        <v>100</v>
      </c>
      <c r="J349" s="111">
        <f t="shared" ref="J349" si="104">H349/G349*100</f>
        <v>81.997165658399908</v>
      </c>
      <c r="K349" s="234"/>
      <c r="L349" s="238"/>
      <c r="M349" s="237"/>
      <c r="N349" s="32"/>
    </row>
    <row r="350" spans="1:14" ht="20.25" x14ac:dyDescent="0.25">
      <c r="A350" s="194"/>
      <c r="B350" s="208"/>
      <c r="C350" s="197"/>
      <c r="D350" s="235"/>
      <c r="E350" s="58" t="s">
        <v>12</v>
      </c>
      <c r="F350" s="23"/>
      <c r="G350" s="23"/>
      <c r="H350" s="23"/>
      <c r="I350" s="128"/>
      <c r="J350" s="128"/>
      <c r="K350" s="235"/>
      <c r="L350" s="239"/>
      <c r="M350" s="237"/>
      <c r="N350" s="32"/>
    </row>
    <row r="351" spans="1:14" ht="40.5" x14ac:dyDescent="0.25">
      <c r="A351" s="194"/>
      <c r="B351" s="208"/>
      <c r="C351" s="197"/>
      <c r="D351" s="235"/>
      <c r="E351" s="58" t="s">
        <v>13</v>
      </c>
      <c r="F351" s="23">
        <v>287680.57</v>
      </c>
      <c r="G351" s="23">
        <v>287680.57</v>
      </c>
      <c r="H351" s="23">
        <v>233164.09</v>
      </c>
      <c r="I351" s="110">
        <f t="shared" ref="I351:I352" si="105">G351/F351*100</f>
        <v>100</v>
      </c>
      <c r="J351" s="111">
        <f t="shared" ref="J351:J352" si="106">H351/G351*100</f>
        <v>81.049648226155838</v>
      </c>
      <c r="K351" s="235"/>
      <c r="L351" s="239"/>
      <c r="M351" s="237"/>
      <c r="N351" s="32"/>
    </row>
    <row r="352" spans="1:14" ht="48.75" customHeight="1" x14ac:dyDescent="0.25">
      <c r="A352" s="195"/>
      <c r="B352" s="209"/>
      <c r="C352" s="198"/>
      <c r="D352" s="236"/>
      <c r="E352" s="58" t="s">
        <v>14</v>
      </c>
      <c r="F352" s="23">
        <v>15141.08</v>
      </c>
      <c r="G352" s="23">
        <v>15141.08</v>
      </c>
      <c r="H352" s="23">
        <v>15141.08</v>
      </c>
      <c r="I352" s="110">
        <f t="shared" si="105"/>
        <v>100</v>
      </c>
      <c r="J352" s="111">
        <f t="shared" si="106"/>
        <v>100</v>
      </c>
      <c r="K352" s="236"/>
      <c r="L352" s="240"/>
      <c r="M352" s="237"/>
      <c r="N352" s="32"/>
    </row>
    <row r="353" spans="1:14" ht="20.25" customHeight="1" x14ac:dyDescent="0.25">
      <c r="A353" s="193" t="s">
        <v>57</v>
      </c>
      <c r="B353" s="207"/>
      <c r="C353" s="196"/>
      <c r="D353" s="234" t="s">
        <v>370</v>
      </c>
      <c r="E353" s="58" t="s">
        <v>11</v>
      </c>
      <c r="F353" s="23">
        <f>F355+F356</f>
        <v>1098156.74</v>
      </c>
      <c r="G353" s="23">
        <f>G355+G356</f>
        <v>1098156.74</v>
      </c>
      <c r="H353" s="23">
        <f>H355+H356</f>
        <v>911456.27</v>
      </c>
      <c r="I353" s="110">
        <f t="shared" si="73"/>
        <v>100</v>
      </c>
      <c r="J353" s="111">
        <f t="shared" si="73"/>
        <v>82.998741145093732</v>
      </c>
      <c r="K353" s="234"/>
      <c r="L353" s="238"/>
      <c r="M353" s="237"/>
      <c r="N353" s="32"/>
    </row>
    <row r="354" spans="1:14" ht="20.25" x14ac:dyDescent="0.25">
      <c r="A354" s="194"/>
      <c r="B354" s="208"/>
      <c r="C354" s="197"/>
      <c r="D354" s="235"/>
      <c r="E354" s="58" t="s">
        <v>12</v>
      </c>
      <c r="F354" s="23"/>
      <c r="G354" s="23"/>
      <c r="H354" s="23"/>
      <c r="I354" s="128"/>
      <c r="J354" s="128"/>
      <c r="K354" s="235"/>
      <c r="L354" s="239"/>
      <c r="M354" s="237"/>
      <c r="N354" s="32"/>
    </row>
    <row r="355" spans="1:14" ht="40.5" x14ac:dyDescent="0.25">
      <c r="A355" s="194"/>
      <c r="B355" s="208"/>
      <c r="C355" s="197"/>
      <c r="D355" s="235"/>
      <c r="E355" s="58" t="s">
        <v>13</v>
      </c>
      <c r="F355" s="23">
        <v>1043248.9</v>
      </c>
      <c r="G355" s="23">
        <v>1043248.9</v>
      </c>
      <c r="H355" s="23">
        <v>872338.08</v>
      </c>
      <c r="I355" s="110">
        <f t="shared" si="73"/>
        <v>100</v>
      </c>
      <c r="J355" s="111">
        <f t="shared" si="73"/>
        <v>83.617445462918766</v>
      </c>
      <c r="K355" s="235"/>
      <c r="L355" s="239"/>
      <c r="M355" s="237"/>
      <c r="N355" s="32"/>
    </row>
    <row r="356" spans="1:14" ht="56.25" customHeight="1" x14ac:dyDescent="0.25">
      <c r="A356" s="195"/>
      <c r="B356" s="209"/>
      <c r="C356" s="198"/>
      <c r="D356" s="236"/>
      <c r="E356" s="58" t="s">
        <v>14</v>
      </c>
      <c r="F356" s="23">
        <v>54907.839999999997</v>
      </c>
      <c r="G356" s="23">
        <v>54907.839999999997</v>
      </c>
      <c r="H356" s="23">
        <v>39118.19</v>
      </c>
      <c r="I356" s="110">
        <f t="shared" si="73"/>
        <v>100</v>
      </c>
      <c r="J356" s="111">
        <f t="shared" si="73"/>
        <v>71.243359782501017</v>
      </c>
      <c r="K356" s="236"/>
      <c r="L356" s="240"/>
      <c r="M356" s="237"/>
      <c r="N356" s="32"/>
    </row>
    <row r="357" spans="1:14" ht="12.75" customHeight="1" x14ac:dyDescent="0.25">
      <c r="A357" s="78"/>
      <c r="B357" s="3"/>
      <c r="C357" s="71"/>
      <c r="D357" s="89"/>
      <c r="E357" s="58"/>
      <c r="F357" s="51"/>
      <c r="G357" s="51"/>
      <c r="H357" s="51"/>
      <c r="I357" s="128"/>
      <c r="J357" s="128"/>
      <c r="K357" s="58"/>
      <c r="L357" s="108"/>
      <c r="M357" s="33"/>
      <c r="N357" s="32"/>
    </row>
    <row r="358" spans="1:14" ht="21" customHeight="1" x14ac:dyDescent="0.25">
      <c r="A358" s="186"/>
      <c r="B358" s="164"/>
      <c r="C358" s="169" t="s">
        <v>363</v>
      </c>
      <c r="D358" s="220"/>
      <c r="E358" s="3" t="s">
        <v>11</v>
      </c>
      <c r="F358" s="51">
        <f>F360+F361</f>
        <v>990212.7699999999</v>
      </c>
      <c r="G358" s="51">
        <f>G360+G361</f>
        <v>990212.7699999999</v>
      </c>
      <c r="H358" s="51">
        <f>H360+H361</f>
        <v>990212.7699999999</v>
      </c>
      <c r="I358" s="126">
        <f t="shared" si="73"/>
        <v>100</v>
      </c>
      <c r="J358" s="138">
        <f t="shared" si="73"/>
        <v>100</v>
      </c>
      <c r="K358" s="241" t="s">
        <v>55</v>
      </c>
      <c r="L358" s="241"/>
      <c r="M358" s="242"/>
      <c r="N358" s="32"/>
    </row>
    <row r="359" spans="1:14" ht="20.25" x14ac:dyDescent="0.25">
      <c r="A359" s="186"/>
      <c r="B359" s="164"/>
      <c r="C359" s="169"/>
      <c r="D359" s="220"/>
      <c r="E359" s="3" t="s">
        <v>12</v>
      </c>
      <c r="F359" s="51"/>
      <c r="G359" s="51"/>
      <c r="H359" s="51"/>
      <c r="I359" s="128"/>
      <c r="J359" s="128"/>
      <c r="K359" s="241"/>
      <c r="L359" s="168"/>
      <c r="M359" s="243"/>
      <c r="N359" s="32"/>
    </row>
    <row r="360" spans="1:14" ht="40.5" x14ac:dyDescent="0.25">
      <c r="A360" s="186"/>
      <c r="B360" s="164"/>
      <c r="C360" s="169"/>
      <c r="D360" s="220"/>
      <c r="E360" s="3" t="s">
        <v>13</v>
      </c>
      <c r="F360" s="51">
        <f>F365+F369</f>
        <v>980755.7</v>
      </c>
      <c r="G360" s="51">
        <f t="shared" ref="G360:H360" si="107">G365+G369</f>
        <v>980755.7</v>
      </c>
      <c r="H360" s="51">
        <f t="shared" si="107"/>
        <v>980755.7</v>
      </c>
      <c r="I360" s="126">
        <f t="shared" si="73"/>
        <v>100</v>
      </c>
      <c r="J360" s="138">
        <f t="shared" si="73"/>
        <v>100</v>
      </c>
      <c r="K360" s="241"/>
      <c r="L360" s="168"/>
      <c r="M360" s="243"/>
      <c r="N360" s="32"/>
    </row>
    <row r="361" spans="1:14" ht="43.5" customHeight="1" x14ac:dyDescent="0.25">
      <c r="A361" s="186"/>
      <c r="B361" s="164"/>
      <c r="C361" s="169"/>
      <c r="D361" s="220"/>
      <c r="E361" s="3" t="s">
        <v>14</v>
      </c>
      <c r="F361" s="51">
        <f>F366+F370</f>
        <v>9457.07</v>
      </c>
      <c r="G361" s="51">
        <f>G366+G370</f>
        <v>9457.07</v>
      </c>
      <c r="H361" s="51">
        <f>H366+H370</f>
        <v>9457.07</v>
      </c>
      <c r="I361" s="126">
        <f t="shared" si="73"/>
        <v>100</v>
      </c>
      <c r="J361" s="138">
        <f t="shared" si="73"/>
        <v>100</v>
      </c>
      <c r="K361" s="241"/>
      <c r="L361" s="168"/>
      <c r="M361" s="243"/>
      <c r="N361" s="32"/>
    </row>
    <row r="362" spans="1:14" ht="21.75" customHeight="1" x14ac:dyDescent="0.25">
      <c r="A362" s="78"/>
      <c r="B362" s="70"/>
      <c r="C362" s="71" t="s">
        <v>12</v>
      </c>
      <c r="D362" s="89"/>
      <c r="E362" s="58"/>
      <c r="F362" s="23"/>
      <c r="G362" s="23"/>
      <c r="H362" s="23"/>
      <c r="I362" s="110"/>
      <c r="J362" s="110"/>
      <c r="K362" s="82"/>
      <c r="L362" s="84"/>
      <c r="M362" s="61"/>
      <c r="N362" s="32"/>
    </row>
    <row r="363" spans="1:14" ht="21" customHeight="1" x14ac:dyDescent="0.25">
      <c r="A363" s="186"/>
      <c r="B363" s="164"/>
      <c r="C363" s="169"/>
      <c r="D363" s="234" t="s">
        <v>364</v>
      </c>
      <c r="E363" s="58" t="s">
        <v>11</v>
      </c>
      <c r="F363" s="23">
        <f>F365+F366</f>
        <v>979388.08</v>
      </c>
      <c r="G363" s="23">
        <f>G365+G366</f>
        <v>979388.08</v>
      </c>
      <c r="H363" s="23">
        <f>H365+H366</f>
        <v>979388.08</v>
      </c>
      <c r="I363" s="110">
        <f t="shared" si="73"/>
        <v>100</v>
      </c>
      <c r="J363" s="111">
        <f t="shared" si="73"/>
        <v>100</v>
      </c>
      <c r="K363" s="241" t="s">
        <v>55</v>
      </c>
      <c r="L363" s="241"/>
      <c r="M363" s="242"/>
      <c r="N363" s="32"/>
    </row>
    <row r="364" spans="1:14" ht="20.25" x14ac:dyDescent="0.25">
      <c r="A364" s="186"/>
      <c r="B364" s="164"/>
      <c r="C364" s="169"/>
      <c r="D364" s="235"/>
      <c r="E364" s="58" t="s">
        <v>12</v>
      </c>
      <c r="F364" s="23"/>
      <c r="G364" s="23"/>
      <c r="H364" s="23"/>
      <c r="I364" s="128"/>
      <c r="J364" s="128"/>
      <c r="K364" s="241"/>
      <c r="L364" s="168"/>
      <c r="M364" s="243"/>
      <c r="N364" s="32"/>
    </row>
    <row r="365" spans="1:14" ht="40.5" x14ac:dyDescent="0.25">
      <c r="A365" s="186"/>
      <c r="B365" s="164"/>
      <c r="C365" s="169"/>
      <c r="D365" s="235"/>
      <c r="E365" s="58" t="s">
        <v>13</v>
      </c>
      <c r="F365" s="23">
        <v>970039.2</v>
      </c>
      <c r="G365" s="23">
        <v>970039.2</v>
      </c>
      <c r="H365" s="23">
        <v>970039.2</v>
      </c>
      <c r="I365" s="110">
        <f t="shared" si="73"/>
        <v>100</v>
      </c>
      <c r="J365" s="111">
        <f t="shared" si="73"/>
        <v>100</v>
      </c>
      <c r="K365" s="241"/>
      <c r="L365" s="168"/>
      <c r="M365" s="243"/>
      <c r="N365" s="32"/>
    </row>
    <row r="366" spans="1:14" ht="48" customHeight="1" x14ac:dyDescent="0.25">
      <c r="A366" s="186"/>
      <c r="B366" s="164"/>
      <c r="C366" s="169"/>
      <c r="D366" s="236"/>
      <c r="E366" s="58" t="s">
        <v>14</v>
      </c>
      <c r="F366" s="23">
        <v>9348.8799999999992</v>
      </c>
      <c r="G366" s="23">
        <v>9348.8799999999992</v>
      </c>
      <c r="H366" s="23">
        <v>9348.8799999999992</v>
      </c>
      <c r="I366" s="110">
        <f>G366/F366*100</f>
        <v>100</v>
      </c>
      <c r="J366" s="111">
        <f t="shared" si="73"/>
        <v>100</v>
      </c>
      <c r="K366" s="241"/>
      <c r="L366" s="168"/>
      <c r="M366" s="243"/>
      <c r="N366" s="32"/>
    </row>
    <row r="367" spans="1:14" ht="21" customHeight="1" x14ac:dyDescent="0.25">
      <c r="A367" s="186"/>
      <c r="B367" s="164"/>
      <c r="C367" s="169"/>
      <c r="D367" s="234" t="s">
        <v>365</v>
      </c>
      <c r="E367" s="58" t="s">
        <v>11</v>
      </c>
      <c r="F367" s="23">
        <f>F369+F370</f>
        <v>10824.69</v>
      </c>
      <c r="G367" s="23">
        <f>G369+G370</f>
        <v>10824.69</v>
      </c>
      <c r="H367" s="23">
        <f>H369+H370</f>
        <v>10824.69</v>
      </c>
      <c r="I367" s="110">
        <f t="shared" si="73"/>
        <v>100</v>
      </c>
      <c r="J367" s="111">
        <f t="shared" si="73"/>
        <v>100</v>
      </c>
      <c r="K367" s="241" t="s">
        <v>55</v>
      </c>
      <c r="L367" s="241"/>
      <c r="M367" s="242"/>
      <c r="N367" s="32"/>
    </row>
    <row r="368" spans="1:14" ht="20.25" x14ac:dyDescent="0.25">
      <c r="A368" s="186"/>
      <c r="B368" s="164"/>
      <c r="C368" s="169"/>
      <c r="D368" s="235"/>
      <c r="E368" s="58" t="s">
        <v>12</v>
      </c>
      <c r="F368" s="23"/>
      <c r="G368" s="23"/>
      <c r="H368" s="23"/>
      <c r="I368" s="128"/>
      <c r="J368" s="128"/>
      <c r="K368" s="241"/>
      <c r="L368" s="168"/>
      <c r="M368" s="243"/>
      <c r="N368" s="32"/>
    </row>
    <row r="369" spans="1:14" ht="40.5" x14ac:dyDescent="0.25">
      <c r="A369" s="186"/>
      <c r="B369" s="164"/>
      <c r="C369" s="169"/>
      <c r="D369" s="235"/>
      <c r="E369" s="58" t="s">
        <v>13</v>
      </c>
      <c r="F369" s="23">
        <v>10716.5</v>
      </c>
      <c r="G369" s="23">
        <v>10716.5</v>
      </c>
      <c r="H369" s="23">
        <v>10716.5</v>
      </c>
      <c r="I369" s="110">
        <f t="shared" si="73"/>
        <v>100</v>
      </c>
      <c r="J369" s="111">
        <f t="shared" si="73"/>
        <v>100</v>
      </c>
      <c r="K369" s="241"/>
      <c r="L369" s="168"/>
      <c r="M369" s="243"/>
      <c r="N369" s="69">
        <f>F358+F345</f>
        <v>2391191.1599999997</v>
      </c>
    </row>
    <row r="370" spans="1:14" ht="48" customHeight="1" x14ac:dyDescent="0.25">
      <c r="A370" s="186"/>
      <c r="B370" s="164"/>
      <c r="C370" s="169"/>
      <c r="D370" s="236"/>
      <c r="E370" s="58" t="s">
        <v>14</v>
      </c>
      <c r="F370" s="23">
        <v>108.19</v>
      </c>
      <c r="G370" s="23">
        <v>108.19</v>
      </c>
      <c r="H370" s="23">
        <v>108.19</v>
      </c>
      <c r="I370" s="110">
        <f t="shared" si="73"/>
        <v>100</v>
      </c>
      <c r="J370" s="111">
        <f t="shared" si="73"/>
        <v>100</v>
      </c>
      <c r="K370" s="241"/>
      <c r="L370" s="168"/>
      <c r="M370" s="243"/>
      <c r="N370" s="32"/>
    </row>
    <row r="371" spans="1:14" ht="21" customHeight="1" x14ac:dyDescent="0.25">
      <c r="A371" s="186"/>
      <c r="B371" s="164"/>
      <c r="C371" s="169" t="s">
        <v>403</v>
      </c>
      <c r="D371" s="207"/>
      <c r="E371" s="3" t="s">
        <v>11</v>
      </c>
      <c r="F371" s="51">
        <f>F373+F374</f>
        <v>140139.16999999998</v>
      </c>
      <c r="G371" s="51">
        <f>G373+G374</f>
        <v>74899.070000000007</v>
      </c>
      <c r="H371" s="51">
        <f>H373+H374</f>
        <v>26605.47</v>
      </c>
      <c r="I371" s="126">
        <f t="shared" si="73"/>
        <v>53.446206367570191</v>
      </c>
      <c r="J371" s="138">
        <f t="shared" ref="J371" si="108">H371/G371*100</f>
        <v>35.521762820286021</v>
      </c>
      <c r="K371" s="241" t="s">
        <v>55</v>
      </c>
      <c r="L371" s="241"/>
      <c r="M371" s="242"/>
      <c r="N371" s="32"/>
    </row>
    <row r="372" spans="1:14" ht="20.25" x14ac:dyDescent="0.25">
      <c r="A372" s="186"/>
      <c r="B372" s="164"/>
      <c r="C372" s="169"/>
      <c r="D372" s="208"/>
      <c r="E372" s="3" t="s">
        <v>12</v>
      </c>
      <c r="F372" s="51"/>
      <c r="G372" s="51"/>
      <c r="H372" s="51"/>
      <c r="I372" s="128"/>
      <c r="J372" s="128"/>
      <c r="K372" s="241"/>
      <c r="L372" s="168"/>
      <c r="M372" s="243"/>
      <c r="N372" s="32"/>
    </row>
    <row r="373" spans="1:14" ht="40.5" x14ac:dyDescent="0.25">
      <c r="A373" s="186"/>
      <c r="B373" s="164"/>
      <c r="C373" s="169"/>
      <c r="D373" s="208"/>
      <c r="E373" s="3" t="s">
        <v>13</v>
      </c>
      <c r="F373" s="51">
        <f>F377+F381</f>
        <v>138808.9</v>
      </c>
      <c r="G373" s="51">
        <f>G377+G381</f>
        <v>73568.800000000003</v>
      </c>
      <c r="H373" s="51">
        <f>H377+H381</f>
        <v>25275.200000000001</v>
      </c>
      <c r="I373" s="126">
        <f t="shared" ref="I373:I374" si="109">G373/F373*100</f>
        <v>53.000059794436815</v>
      </c>
      <c r="J373" s="138">
        <f t="shared" ref="J373:J374" si="110">H373/G373*100</f>
        <v>34.355868248496648</v>
      </c>
      <c r="K373" s="241"/>
      <c r="L373" s="168"/>
      <c r="M373" s="243"/>
      <c r="N373" s="32"/>
    </row>
    <row r="374" spans="1:14" ht="48" customHeight="1" x14ac:dyDescent="0.25">
      <c r="A374" s="186"/>
      <c r="B374" s="164"/>
      <c r="C374" s="169"/>
      <c r="D374" s="209"/>
      <c r="E374" s="3" t="s">
        <v>14</v>
      </c>
      <c r="F374" s="51">
        <f>F378+F382</f>
        <v>1330.27</v>
      </c>
      <c r="G374" s="51">
        <f t="shared" ref="G374:H374" si="111">G378+G382</f>
        <v>1330.27</v>
      </c>
      <c r="H374" s="51">
        <f t="shared" si="111"/>
        <v>1330.27</v>
      </c>
      <c r="I374" s="126">
        <f t="shared" si="109"/>
        <v>100</v>
      </c>
      <c r="J374" s="138">
        <f t="shared" si="110"/>
        <v>100</v>
      </c>
      <c r="K374" s="241"/>
      <c r="L374" s="168"/>
      <c r="M374" s="243"/>
      <c r="N374" s="32"/>
    </row>
    <row r="375" spans="1:14" ht="21" customHeight="1" x14ac:dyDescent="0.25">
      <c r="A375" s="186"/>
      <c r="B375" s="164"/>
      <c r="C375" s="169"/>
      <c r="D375" s="234" t="s">
        <v>366</v>
      </c>
      <c r="E375" s="58" t="s">
        <v>11</v>
      </c>
      <c r="F375" s="23">
        <f>F377+F378</f>
        <v>26605.47</v>
      </c>
      <c r="G375" s="23">
        <f>G377+G378</f>
        <v>26605.47</v>
      </c>
      <c r="H375" s="23">
        <f>H377+H378</f>
        <v>26605.47</v>
      </c>
      <c r="I375" s="110">
        <f t="shared" ref="I375" si="112">G375/F375*100</f>
        <v>100</v>
      </c>
      <c r="J375" s="111">
        <f t="shared" si="73"/>
        <v>100</v>
      </c>
      <c r="K375" s="241" t="s">
        <v>55</v>
      </c>
      <c r="L375" s="241"/>
      <c r="M375" s="242"/>
      <c r="N375" s="32"/>
    </row>
    <row r="376" spans="1:14" ht="20.25" x14ac:dyDescent="0.25">
      <c r="A376" s="186"/>
      <c r="B376" s="164"/>
      <c r="C376" s="169"/>
      <c r="D376" s="235"/>
      <c r="E376" s="58" t="s">
        <v>12</v>
      </c>
      <c r="F376" s="23"/>
      <c r="G376" s="23"/>
      <c r="H376" s="23"/>
      <c r="I376" s="128"/>
      <c r="J376" s="128"/>
      <c r="K376" s="241"/>
      <c r="L376" s="168"/>
      <c r="M376" s="243"/>
      <c r="N376" s="32"/>
    </row>
    <row r="377" spans="1:14" ht="40.5" x14ac:dyDescent="0.25">
      <c r="A377" s="186"/>
      <c r="B377" s="164"/>
      <c r="C377" s="169"/>
      <c r="D377" s="235"/>
      <c r="E377" s="58" t="s">
        <v>13</v>
      </c>
      <c r="F377" s="23">
        <v>25275.200000000001</v>
      </c>
      <c r="G377" s="23">
        <v>25275.200000000001</v>
      </c>
      <c r="H377" s="23">
        <v>25275.200000000001</v>
      </c>
      <c r="I377" s="110">
        <f t="shared" ref="I377:I383" si="113">G377/F377*100</f>
        <v>100</v>
      </c>
      <c r="J377" s="111">
        <f t="shared" si="73"/>
        <v>100</v>
      </c>
      <c r="K377" s="241"/>
      <c r="L377" s="168"/>
      <c r="M377" s="243"/>
      <c r="N377" s="32"/>
    </row>
    <row r="378" spans="1:14" ht="48" customHeight="1" x14ac:dyDescent="0.25">
      <c r="A378" s="186"/>
      <c r="B378" s="164"/>
      <c r="C378" s="169"/>
      <c r="D378" s="236"/>
      <c r="E378" s="58" t="s">
        <v>14</v>
      </c>
      <c r="F378" s="23">
        <v>1330.27</v>
      </c>
      <c r="G378" s="23">
        <v>1330.27</v>
      </c>
      <c r="H378" s="23">
        <v>1330.27</v>
      </c>
      <c r="I378" s="110">
        <f t="shared" si="113"/>
        <v>100</v>
      </c>
      <c r="J378" s="111">
        <f t="shared" si="73"/>
        <v>100</v>
      </c>
      <c r="K378" s="241"/>
      <c r="L378" s="168"/>
      <c r="M378" s="243"/>
      <c r="N378" s="32"/>
    </row>
    <row r="379" spans="1:14" ht="21" customHeight="1" x14ac:dyDescent="0.25">
      <c r="A379" s="186"/>
      <c r="B379" s="164"/>
      <c r="C379" s="169"/>
      <c r="D379" s="234" t="s">
        <v>369</v>
      </c>
      <c r="E379" s="58" t="s">
        <v>11</v>
      </c>
      <c r="F379" s="23">
        <f>F381+F382</f>
        <v>113533.7</v>
      </c>
      <c r="G379" s="23">
        <f>G381+G382</f>
        <v>48293.599999999999</v>
      </c>
      <c r="H379" s="23">
        <f>H381+H382</f>
        <v>0</v>
      </c>
      <c r="I379" s="110">
        <f t="shared" si="113"/>
        <v>42.536797444283067</v>
      </c>
      <c r="J379" s="111">
        <f t="shared" ref="J379" si="114">H379/G379*100</f>
        <v>0</v>
      </c>
      <c r="K379" s="241" t="s">
        <v>55</v>
      </c>
      <c r="L379" s="241"/>
      <c r="M379" s="242"/>
      <c r="N379" s="32"/>
    </row>
    <row r="380" spans="1:14" ht="20.25" x14ac:dyDescent="0.25">
      <c r="A380" s="186"/>
      <c r="B380" s="164"/>
      <c r="C380" s="169"/>
      <c r="D380" s="235"/>
      <c r="E380" s="58" t="s">
        <v>12</v>
      </c>
      <c r="F380" s="23"/>
      <c r="G380" s="23"/>
      <c r="H380" s="23"/>
      <c r="I380" s="128"/>
      <c r="J380" s="128"/>
      <c r="K380" s="241"/>
      <c r="L380" s="168"/>
      <c r="M380" s="243"/>
      <c r="N380" s="32"/>
    </row>
    <row r="381" spans="1:14" ht="40.5" x14ac:dyDescent="0.25">
      <c r="A381" s="186"/>
      <c r="B381" s="164"/>
      <c r="C381" s="169"/>
      <c r="D381" s="235"/>
      <c r="E381" s="58" t="s">
        <v>13</v>
      </c>
      <c r="F381" s="23">
        <v>113533.7</v>
      </c>
      <c r="G381" s="23">
        <v>48293.599999999999</v>
      </c>
      <c r="H381" s="23">
        <v>0</v>
      </c>
      <c r="I381" s="110">
        <f t="shared" ref="I381" si="115">G381/F381*100</f>
        <v>42.536797444283067</v>
      </c>
      <c r="J381" s="111">
        <f t="shared" ref="J381" si="116">H381/G381*100</f>
        <v>0</v>
      </c>
      <c r="K381" s="241"/>
      <c r="L381" s="168"/>
      <c r="M381" s="243"/>
      <c r="N381" s="32"/>
    </row>
    <row r="382" spans="1:14" ht="48" customHeight="1" x14ac:dyDescent="0.25">
      <c r="A382" s="186"/>
      <c r="B382" s="164"/>
      <c r="C382" s="169"/>
      <c r="D382" s="236"/>
      <c r="E382" s="58" t="s">
        <v>14</v>
      </c>
      <c r="F382" s="23">
        <v>0</v>
      </c>
      <c r="G382" s="23">
        <v>0</v>
      </c>
      <c r="H382" s="23">
        <v>0</v>
      </c>
      <c r="I382" s="110">
        <v>0</v>
      </c>
      <c r="J382" s="111">
        <v>0</v>
      </c>
      <c r="K382" s="241"/>
      <c r="L382" s="168"/>
      <c r="M382" s="243"/>
      <c r="N382" s="32"/>
    </row>
    <row r="383" spans="1:14" ht="21" customHeight="1" x14ac:dyDescent="0.25">
      <c r="A383" s="186"/>
      <c r="B383" s="164"/>
      <c r="C383" s="169" t="s">
        <v>367</v>
      </c>
      <c r="D383" s="234" t="s">
        <v>368</v>
      </c>
      <c r="E383" s="58" t="s">
        <v>11</v>
      </c>
      <c r="F383" s="23">
        <f>F385+F386</f>
        <v>500000</v>
      </c>
      <c r="G383" s="23">
        <f>G385+G386</f>
        <v>210526.32</v>
      </c>
      <c r="H383" s="23">
        <f>H385+H386</f>
        <v>85910.099999999991</v>
      </c>
      <c r="I383" s="110">
        <f t="shared" si="113"/>
        <v>42.105264000000005</v>
      </c>
      <c r="J383" s="111">
        <f t="shared" ref="J383" si="117">H383/G383*100</f>
        <v>40.807296683854062</v>
      </c>
      <c r="K383" s="241" t="s">
        <v>55</v>
      </c>
      <c r="L383" s="241"/>
      <c r="M383" s="242"/>
      <c r="N383" s="32"/>
    </row>
    <row r="384" spans="1:14" ht="20.25" x14ac:dyDescent="0.25">
      <c r="A384" s="186"/>
      <c r="B384" s="164"/>
      <c r="C384" s="169"/>
      <c r="D384" s="235"/>
      <c r="E384" s="58" t="s">
        <v>12</v>
      </c>
      <c r="F384" s="23"/>
      <c r="G384" s="23"/>
      <c r="H384" s="23"/>
      <c r="I384" s="128"/>
      <c r="J384" s="128"/>
      <c r="K384" s="241"/>
      <c r="L384" s="168"/>
      <c r="M384" s="243"/>
      <c r="N384" s="32"/>
    </row>
    <row r="385" spans="1:14" ht="40.5" x14ac:dyDescent="0.25">
      <c r="A385" s="186"/>
      <c r="B385" s="164"/>
      <c r="C385" s="169"/>
      <c r="D385" s="235"/>
      <c r="E385" s="58" t="s">
        <v>13</v>
      </c>
      <c r="F385" s="23">
        <v>475000</v>
      </c>
      <c r="G385" s="23">
        <v>200000</v>
      </c>
      <c r="H385" s="23">
        <v>81614.59</v>
      </c>
      <c r="I385" s="110">
        <f t="shared" ref="I385:I386" si="118">G385/F385*100</f>
        <v>42.105263157894733</v>
      </c>
      <c r="J385" s="111">
        <f t="shared" ref="J385:J386" si="119">H385/G385*100</f>
        <v>40.807294999999996</v>
      </c>
      <c r="K385" s="241"/>
      <c r="L385" s="168"/>
      <c r="M385" s="243"/>
      <c r="N385" s="32"/>
    </row>
    <row r="386" spans="1:14" ht="90" customHeight="1" x14ac:dyDescent="0.25">
      <c r="A386" s="186"/>
      <c r="B386" s="164"/>
      <c r="C386" s="169"/>
      <c r="D386" s="236"/>
      <c r="E386" s="58" t="s">
        <v>14</v>
      </c>
      <c r="F386" s="23">
        <v>25000</v>
      </c>
      <c r="G386" s="23">
        <v>10526.32</v>
      </c>
      <c r="H386" s="23">
        <v>4295.51</v>
      </c>
      <c r="I386" s="110">
        <f t="shared" si="118"/>
        <v>42.10528</v>
      </c>
      <c r="J386" s="111">
        <f t="shared" si="119"/>
        <v>40.807328677068533</v>
      </c>
      <c r="K386" s="241"/>
      <c r="L386" s="168"/>
      <c r="M386" s="243"/>
      <c r="N386" s="32"/>
    </row>
    <row r="387" spans="1:14" ht="23.25" customHeight="1" x14ac:dyDescent="0.25">
      <c r="A387" s="163" t="s">
        <v>58</v>
      </c>
      <c r="B387" s="186" t="s">
        <v>59</v>
      </c>
      <c r="C387" s="182"/>
      <c r="D387" s="170"/>
      <c r="E387" s="3" t="s">
        <v>11</v>
      </c>
      <c r="F387" s="51">
        <f>F389+F390</f>
        <v>2883293.1350000002</v>
      </c>
      <c r="G387" s="51">
        <f>G389+G390</f>
        <v>2883293.12</v>
      </c>
      <c r="H387" s="51">
        <f>H389+H390</f>
        <v>2883293.1350000002</v>
      </c>
      <c r="I387" s="126">
        <f t="shared" si="73"/>
        <v>99.999999479761527</v>
      </c>
      <c r="J387" s="138">
        <f t="shared" si="73"/>
        <v>100.00000052023847</v>
      </c>
      <c r="K387" s="259" t="s">
        <v>107</v>
      </c>
      <c r="L387" s="244"/>
    </row>
    <row r="388" spans="1:14" ht="24.75" customHeight="1" x14ac:dyDescent="0.25">
      <c r="A388" s="163"/>
      <c r="B388" s="186"/>
      <c r="C388" s="182"/>
      <c r="D388" s="170"/>
      <c r="E388" s="3" t="s">
        <v>12</v>
      </c>
      <c r="F388" s="51"/>
      <c r="G388" s="51"/>
      <c r="H388" s="51"/>
      <c r="I388" s="126"/>
      <c r="J388" s="138"/>
      <c r="K388" s="259"/>
      <c r="L388" s="244"/>
    </row>
    <row r="389" spans="1:14" ht="43.5" customHeight="1" x14ac:dyDescent="0.25">
      <c r="A389" s="163"/>
      <c r="B389" s="186"/>
      <c r="C389" s="182"/>
      <c r="D389" s="170"/>
      <c r="E389" s="3" t="s">
        <v>13</v>
      </c>
      <c r="F389" s="51">
        <f>F394+F492+F496+F512+F515</f>
        <v>2493802.0700000003</v>
      </c>
      <c r="G389" s="51">
        <f t="shared" ref="G389:H389" si="120">G394+G492+G496+G512+G515</f>
        <v>2493802.0700000003</v>
      </c>
      <c r="H389" s="51">
        <f t="shared" si="120"/>
        <v>2493802.0700000003</v>
      </c>
      <c r="I389" s="126">
        <f t="shared" si="73"/>
        <v>100</v>
      </c>
      <c r="J389" s="138">
        <f t="shared" si="73"/>
        <v>100</v>
      </c>
      <c r="K389" s="259"/>
      <c r="L389" s="244"/>
    </row>
    <row r="390" spans="1:14" ht="45.75" customHeight="1" x14ac:dyDescent="0.25">
      <c r="A390" s="163"/>
      <c r="B390" s="186"/>
      <c r="C390" s="182"/>
      <c r="D390" s="170"/>
      <c r="E390" s="3" t="s">
        <v>14</v>
      </c>
      <c r="F390" s="51">
        <f>F395+F493+F497+F513+F516</f>
        <v>389491.065</v>
      </c>
      <c r="G390" s="51">
        <f t="shared" ref="G390:H390" si="121">G395+G493+G497+G513+G516</f>
        <v>389491.05</v>
      </c>
      <c r="H390" s="51">
        <f t="shared" si="121"/>
        <v>389491.065</v>
      </c>
      <c r="I390" s="126">
        <f t="shared" si="73"/>
        <v>99.999996148820514</v>
      </c>
      <c r="J390" s="138">
        <f t="shared" si="73"/>
        <v>100.00000385117964</v>
      </c>
      <c r="K390" s="259"/>
      <c r="L390" s="244"/>
    </row>
    <row r="391" spans="1:14" ht="23.25" customHeight="1" x14ac:dyDescent="0.3">
      <c r="A391" s="80"/>
      <c r="B391" s="78" t="s">
        <v>12</v>
      </c>
      <c r="C391" s="79"/>
      <c r="D391" s="72"/>
      <c r="E391" s="58"/>
      <c r="F391" s="106"/>
      <c r="G391" s="106"/>
      <c r="H391" s="106"/>
      <c r="I391" s="155"/>
      <c r="J391" s="156"/>
      <c r="K391" s="6"/>
      <c r="L391" s="6"/>
    </row>
    <row r="392" spans="1:14" ht="20.25" customHeight="1" x14ac:dyDescent="0.3">
      <c r="A392" s="163" t="s">
        <v>64</v>
      </c>
      <c r="B392" s="268" t="s">
        <v>60</v>
      </c>
      <c r="C392" s="169"/>
      <c r="D392" s="170"/>
      <c r="E392" s="3" t="s">
        <v>24</v>
      </c>
      <c r="F392" s="51">
        <f>F394+F395</f>
        <v>2218919.9200000004</v>
      </c>
      <c r="G392" s="51">
        <f>G394+G395</f>
        <v>2218919.9200000004</v>
      </c>
      <c r="H392" s="51">
        <f>H394+H395</f>
        <v>2218919.9200000004</v>
      </c>
      <c r="I392" s="157">
        <f t="shared" si="73"/>
        <v>100</v>
      </c>
      <c r="J392" s="158">
        <f t="shared" si="73"/>
        <v>100</v>
      </c>
      <c r="K392" s="171"/>
      <c r="L392" s="171"/>
    </row>
    <row r="393" spans="1:14" ht="20.25" customHeight="1" x14ac:dyDescent="0.3">
      <c r="A393" s="163"/>
      <c r="B393" s="269"/>
      <c r="C393" s="169"/>
      <c r="D393" s="170"/>
      <c r="E393" s="3" t="s">
        <v>12</v>
      </c>
      <c r="F393" s="51"/>
      <c r="G393" s="107"/>
      <c r="H393" s="107"/>
      <c r="I393" s="157"/>
      <c r="J393" s="158"/>
      <c r="K393" s="171"/>
      <c r="L393" s="171"/>
    </row>
    <row r="394" spans="1:14" ht="40.5" x14ac:dyDescent="0.3">
      <c r="A394" s="163"/>
      <c r="B394" s="269"/>
      <c r="C394" s="169"/>
      <c r="D394" s="170"/>
      <c r="E394" s="3" t="s">
        <v>62</v>
      </c>
      <c r="F394" s="51">
        <f>F399+F440</f>
        <v>2108198.6700000004</v>
      </c>
      <c r="G394" s="51">
        <f t="shared" ref="G394:H394" si="122">G399+G440</f>
        <v>2108198.6700000004</v>
      </c>
      <c r="H394" s="51">
        <f t="shared" si="122"/>
        <v>2108198.6700000004</v>
      </c>
      <c r="I394" s="126">
        <f t="shared" ref="I394:J437" si="123">G394/F394*100</f>
        <v>100</v>
      </c>
      <c r="J394" s="158">
        <f t="shared" si="73"/>
        <v>100</v>
      </c>
      <c r="K394" s="171"/>
      <c r="L394" s="171"/>
    </row>
    <row r="395" spans="1:14" ht="40.5" x14ac:dyDescent="0.3">
      <c r="A395" s="163"/>
      <c r="B395" s="270"/>
      <c r="C395" s="169"/>
      <c r="D395" s="170"/>
      <c r="E395" s="3" t="s">
        <v>63</v>
      </c>
      <c r="F395" s="51">
        <f>F400+F441</f>
        <v>110721.25</v>
      </c>
      <c r="G395" s="51">
        <f t="shared" ref="G395:H395" si="124">G400+G441</f>
        <v>110721.25</v>
      </c>
      <c r="H395" s="51">
        <f t="shared" si="124"/>
        <v>110721.25</v>
      </c>
      <c r="I395" s="126">
        <f t="shared" si="123"/>
        <v>100</v>
      </c>
      <c r="J395" s="158">
        <f t="shared" si="73"/>
        <v>100</v>
      </c>
      <c r="K395" s="171"/>
      <c r="L395" s="171"/>
    </row>
    <row r="396" spans="1:14" ht="20.25" x14ac:dyDescent="0.3">
      <c r="A396" s="80"/>
      <c r="B396" s="37"/>
      <c r="C396" s="79" t="s">
        <v>12</v>
      </c>
      <c r="D396" s="72"/>
      <c r="E396" s="58"/>
      <c r="F396" s="106"/>
      <c r="G396" s="106"/>
      <c r="H396" s="106"/>
      <c r="I396" s="155"/>
      <c r="J396" s="156"/>
      <c r="K396" s="6"/>
      <c r="L396" s="6"/>
    </row>
    <row r="397" spans="1:14" ht="20.25" x14ac:dyDescent="0.3">
      <c r="A397" s="163" t="s">
        <v>65</v>
      </c>
      <c r="B397" s="173"/>
      <c r="C397" s="169" t="s">
        <v>404</v>
      </c>
      <c r="D397" s="220"/>
      <c r="E397" s="4" t="s">
        <v>24</v>
      </c>
      <c r="F397" s="109">
        <f>F399+F400</f>
        <v>1016922.8300000001</v>
      </c>
      <c r="G397" s="109">
        <f>G399+G400</f>
        <v>1016922.8300000001</v>
      </c>
      <c r="H397" s="109">
        <f>H399+H400</f>
        <v>1016922.8300000001</v>
      </c>
      <c r="I397" s="159">
        <f t="shared" si="123"/>
        <v>100</v>
      </c>
      <c r="J397" s="135">
        <f t="shared" si="73"/>
        <v>100</v>
      </c>
      <c r="K397" s="171"/>
      <c r="L397" s="253"/>
    </row>
    <row r="398" spans="1:14" ht="20.25" x14ac:dyDescent="0.3">
      <c r="A398" s="163"/>
      <c r="B398" s="173"/>
      <c r="C398" s="169"/>
      <c r="D398" s="220"/>
      <c r="E398" s="4" t="s">
        <v>12</v>
      </c>
      <c r="F398" s="109"/>
      <c r="G398" s="109"/>
      <c r="H398" s="109"/>
      <c r="I398" s="159"/>
      <c r="J398" s="135"/>
      <c r="K398" s="171"/>
      <c r="L398" s="253"/>
    </row>
    <row r="399" spans="1:14" ht="40.5" x14ac:dyDescent="0.25">
      <c r="A399" s="163"/>
      <c r="B399" s="173"/>
      <c r="C399" s="169"/>
      <c r="D399" s="220"/>
      <c r="E399" s="4" t="s">
        <v>62</v>
      </c>
      <c r="F399" s="65">
        <f t="shared" ref="F399:H400" si="125">F404+F408+F412+F416+F420+F424+F428+F432+F436</f>
        <v>966301.47000000009</v>
      </c>
      <c r="G399" s="65">
        <f t="shared" si="125"/>
        <v>966301.47000000009</v>
      </c>
      <c r="H399" s="65">
        <f t="shared" si="125"/>
        <v>966301.47000000009</v>
      </c>
      <c r="I399" s="160">
        <f t="shared" si="123"/>
        <v>100</v>
      </c>
      <c r="J399" s="135">
        <f t="shared" si="73"/>
        <v>100</v>
      </c>
      <c r="K399" s="171"/>
      <c r="L399" s="253"/>
    </row>
    <row r="400" spans="1:14" ht="84" customHeight="1" x14ac:dyDescent="0.25">
      <c r="A400" s="163"/>
      <c r="B400" s="173"/>
      <c r="C400" s="169"/>
      <c r="D400" s="220"/>
      <c r="E400" s="4" t="s">
        <v>14</v>
      </c>
      <c r="F400" s="65">
        <f t="shared" si="125"/>
        <v>50621.36</v>
      </c>
      <c r="G400" s="65">
        <f t="shared" si="125"/>
        <v>50621.36</v>
      </c>
      <c r="H400" s="65">
        <f t="shared" si="125"/>
        <v>50621.36</v>
      </c>
      <c r="I400" s="144">
        <f t="shared" si="123"/>
        <v>100</v>
      </c>
      <c r="J400" s="135">
        <f t="shared" si="73"/>
        <v>100</v>
      </c>
      <c r="K400" s="171"/>
      <c r="L400" s="253"/>
    </row>
    <row r="401" spans="1:12" ht="19.5" customHeight="1" x14ac:dyDescent="0.3">
      <c r="A401" s="80"/>
      <c r="B401" s="74"/>
      <c r="C401" s="71" t="s">
        <v>12</v>
      </c>
      <c r="D401" s="62"/>
      <c r="E401" s="58"/>
      <c r="F401" s="106"/>
      <c r="G401" s="106"/>
      <c r="H401" s="106"/>
      <c r="I401" s="155"/>
      <c r="J401" s="156"/>
      <c r="K401" s="6"/>
      <c r="L401" s="6"/>
    </row>
    <row r="402" spans="1:12" ht="23.25" customHeight="1" x14ac:dyDescent="0.3">
      <c r="A402" s="183"/>
      <c r="B402" s="173"/>
      <c r="C402" s="169"/>
      <c r="D402" s="170" t="s">
        <v>210</v>
      </c>
      <c r="E402" s="58" t="s">
        <v>24</v>
      </c>
      <c r="F402" s="106">
        <f>F404+F405</f>
        <v>95631.58</v>
      </c>
      <c r="G402" s="106">
        <f>G404+G405</f>
        <v>95631.58</v>
      </c>
      <c r="H402" s="106">
        <f>H404+H405</f>
        <v>95631.58</v>
      </c>
      <c r="I402" s="155">
        <f t="shared" ref="I402" si="126">G402/F402*100</f>
        <v>100</v>
      </c>
      <c r="J402" s="156">
        <f t="shared" ref="J402" si="127">H402/G402*100</f>
        <v>100</v>
      </c>
      <c r="K402" s="171"/>
      <c r="L402" s="171"/>
    </row>
    <row r="403" spans="1:12" ht="22.5" customHeight="1" x14ac:dyDescent="0.3">
      <c r="A403" s="183"/>
      <c r="B403" s="173"/>
      <c r="C403" s="169"/>
      <c r="D403" s="170"/>
      <c r="E403" s="58" t="s">
        <v>12</v>
      </c>
      <c r="F403" s="106"/>
      <c r="G403" s="106"/>
      <c r="H403" s="106"/>
      <c r="I403" s="155"/>
      <c r="J403" s="156"/>
      <c r="K403" s="171"/>
      <c r="L403" s="171"/>
    </row>
    <row r="404" spans="1:12" ht="38.25" customHeight="1" x14ac:dyDescent="0.3">
      <c r="A404" s="183"/>
      <c r="B404" s="173"/>
      <c r="C404" s="169"/>
      <c r="D404" s="170"/>
      <c r="E404" s="58" t="s">
        <v>62</v>
      </c>
      <c r="F404" s="106">
        <v>90850</v>
      </c>
      <c r="G404" s="106">
        <v>90850</v>
      </c>
      <c r="H404" s="106">
        <v>90850</v>
      </c>
      <c r="I404" s="155">
        <f t="shared" ref="I404:I406" si="128">G404/F404*100</f>
        <v>100</v>
      </c>
      <c r="J404" s="156">
        <f t="shared" ref="J404:J406" si="129">H404/G404*100</f>
        <v>100</v>
      </c>
      <c r="K404" s="171"/>
      <c r="L404" s="171"/>
    </row>
    <row r="405" spans="1:12" ht="45" customHeight="1" x14ac:dyDescent="0.25">
      <c r="A405" s="183"/>
      <c r="B405" s="173"/>
      <c r="C405" s="169"/>
      <c r="D405" s="170"/>
      <c r="E405" s="58" t="s">
        <v>14</v>
      </c>
      <c r="F405" s="23">
        <v>4781.58</v>
      </c>
      <c r="G405" s="23">
        <v>4781.58</v>
      </c>
      <c r="H405" s="23">
        <v>4781.58</v>
      </c>
      <c r="I405" s="110">
        <f t="shared" si="128"/>
        <v>100</v>
      </c>
      <c r="J405" s="111">
        <f t="shared" si="129"/>
        <v>100</v>
      </c>
      <c r="K405" s="171"/>
      <c r="L405" s="171"/>
    </row>
    <row r="406" spans="1:12" ht="23.25" customHeight="1" x14ac:dyDescent="0.3">
      <c r="A406" s="183"/>
      <c r="B406" s="173"/>
      <c r="C406" s="169"/>
      <c r="D406" s="170" t="s">
        <v>211</v>
      </c>
      <c r="E406" s="58" t="s">
        <v>24</v>
      </c>
      <c r="F406" s="106">
        <f>F408+F409</f>
        <v>116025.84999999999</v>
      </c>
      <c r="G406" s="106">
        <f>G408+G409</f>
        <v>116025.84999999999</v>
      </c>
      <c r="H406" s="106">
        <f>H408+H409</f>
        <v>116025.84999999999</v>
      </c>
      <c r="I406" s="155">
        <f t="shared" si="128"/>
        <v>100</v>
      </c>
      <c r="J406" s="156">
        <f t="shared" si="129"/>
        <v>100</v>
      </c>
      <c r="K406" s="171"/>
      <c r="L406" s="171"/>
    </row>
    <row r="407" spans="1:12" ht="22.5" customHeight="1" x14ac:dyDescent="0.3">
      <c r="A407" s="183"/>
      <c r="B407" s="173"/>
      <c r="C407" s="169"/>
      <c r="D407" s="170"/>
      <c r="E407" s="58" t="s">
        <v>12</v>
      </c>
      <c r="F407" s="106"/>
      <c r="G407" s="106"/>
      <c r="H407" s="106"/>
      <c r="I407" s="155"/>
      <c r="J407" s="156"/>
      <c r="K407" s="171"/>
      <c r="L407" s="171"/>
    </row>
    <row r="408" spans="1:12" ht="38.25" customHeight="1" x14ac:dyDescent="0.3">
      <c r="A408" s="183"/>
      <c r="B408" s="173"/>
      <c r="C408" s="169"/>
      <c r="D408" s="170"/>
      <c r="E408" s="58" t="s">
        <v>62</v>
      </c>
      <c r="F408" s="106">
        <v>110289.01</v>
      </c>
      <c r="G408" s="106">
        <v>110289.01</v>
      </c>
      <c r="H408" s="106">
        <v>110289.01</v>
      </c>
      <c r="I408" s="155">
        <f t="shared" ref="I408:I409" si="130">G408/F408*100</f>
        <v>100</v>
      </c>
      <c r="J408" s="156">
        <f t="shared" ref="J408:J413" si="131">H408/G408*100</f>
        <v>100</v>
      </c>
      <c r="K408" s="171"/>
      <c r="L408" s="171"/>
    </row>
    <row r="409" spans="1:12" ht="45" customHeight="1" x14ac:dyDescent="0.25">
      <c r="A409" s="183"/>
      <c r="B409" s="173"/>
      <c r="C409" s="169"/>
      <c r="D409" s="170"/>
      <c r="E409" s="58" t="s">
        <v>14</v>
      </c>
      <c r="F409" s="23">
        <v>5736.84</v>
      </c>
      <c r="G409" s="23">
        <v>5736.84</v>
      </c>
      <c r="H409" s="23">
        <v>5736.84</v>
      </c>
      <c r="I409" s="110">
        <f t="shared" si="130"/>
        <v>100</v>
      </c>
      <c r="J409" s="111">
        <f t="shared" si="131"/>
        <v>100</v>
      </c>
      <c r="K409" s="171"/>
      <c r="L409" s="171"/>
    </row>
    <row r="410" spans="1:12" ht="23.25" customHeight="1" x14ac:dyDescent="0.3">
      <c r="A410" s="183"/>
      <c r="B410" s="173"/>
      <c r="C410" s="169"/>
      <c r="D410" s="170" t="s">
        <v>67</v>
      </c>
      <c r="E410" s="58" t="s">
        <v>24</v>
      </c>
      <c r="F410" s="106">
        <f>F412+F413</f>
        <v>10000</v>
      </c>
      <c r="G410" s="106">
        <f>G412+G413</f>
        <v>10000</v>
      </c>
      <c r="H410" s="106">
        <f>H412+H413</f>
        <v>10000</v>
      </c>
      <c r="I410" s="155">
        <f t="shared" si="123"/>
        <v>100</v>
      </c>
      <c r="J410" s="156">
        <f t="shared" si="131"/>
        <v>100</v>
      </c>
      <c r="K410" s="171"/>
      <c r="L410" s="171"/>
    </row>
    <row r="411" spans="1:12" ht="22.5" customHeight="1" x14ac:dyDescent="0.3">
      <c r="A411" s="183"/>
      <c r="B411" s="173"/>
      <c r="C411" s="169"/>
      <c r="D411" s="170"/>
      <c r="E411" s="58" t="s">
        <v>12</v>
      </c>
      <c r="F411" s="106"/>
      <c r="G411" s="106"/>
      <c r="H411" s="106"/>
      <c r="I411" s="155"/>
      <c r="J411" s="156"/>
      <c r="K411" s="171"/>
      <c r="L411" s="171"/>
    </row>
    <row r="412" spans="1:12" ht="42" customHeight="1" x14ac:dyDescent="0.3">
      <c r="A412" s="183"/>
      <c r="B412" s="173"/>
      <c r="C412" s="169"/>
      <c r="D412" s="170"/>
      <c r="E412" s="58" t="s">
        <v>62</v>
      </c>
      <c r="F412" s="106">
        <v>9500</v>
      </c>
      <c r="G412" s="106">
        <v>9500</v>
      </c>
      <c r="H412" s="106">
        <v>9500</v>
      </c>
      <c r="I412" s="155">
        <f t="shared" si="123"/>
        <v>100</v>
      </c>
      <c r="J412" s="156">
        <f t="shared" si="131"/>
        <v>100</v>
      </c>
      <c r="K412" s="171"/>
      <c r="L412" s="171"/>
    </row>
    <row r="413" spans="1:12" ht="45" customHeight="1" x14ac:dyDescent="0.3">
      <c r="A413" s="183"/>
      <c r="B413" s="173"/>
      <c r="C413" s="169"/>
      <c r="D413" s="170"/>
      <c r="E413" s="58" t="s">
        <v>14</v>
      </c>
      <c r="F413" s="23">
        <v>500</v>
      </c>
      <c r="G413" s="23">
        <v>500</v>
      </c>
      <c r="H413" s="23">
        <v>500</v>
      </c>
      <c r="I413" s="110">
        <f t="shared" si="123"/>
        <v>100</v>
      </c>
      <c r="J413" s="156">
        <f t="shared" si="131"/>
        <v>100</v>
      </c>
      <c r="K413" s="171"/>
      <c r="L413" s="171"/>
    </row>
    <row r="414" spans="1:12" ht="20.25" customHeight="1" x14ac:dyDescent="0.3">
      <c r="A414" s="183"/>
      <c r="B414" s="173"/>
      <c r="C414" s="169"/>
      <c r="D414" s="170" t="s">
        <v>212</v>
      </c>
      <c r="E414" s="58" t="s">
        <v>24</v>
      </c>
      <c r="F414" s="106">
        <f>F416+F417</f>
        <v>22581</v>
      </c>
      <c r="G414" s="106">
        <f>G416+G417</f>
        <v>22581</v>
      </c>
      <c r="H414" s="106">
        <f>H416+H417</f>
        <v>22581</v>
      </c>
      <c r="I414" s="155">
        <f t="shared" si="123"/>
        <v>100</v>
      </c>
      <c r="J414" s="111">
        <f t="shared" si="73"/>
        <v>100</v>
      </c>
      <c r="K414" s="171"/>
      <c r="L414" s="171"/>
    </row>
    <row r="415" spans="1:12" ht="20.25" customHeight="1" x14ac:dyDescent="0.3">
      <c r="A415" s="183"/>
      <c r="B415" s="173"/>
      <c r="C415" s="169"/>
      <c r="D415" s="170"/>
      <c r="E415" s="58" t="s">
        <v>12</v>
      </c>
      <c r="F415" s="106"/>
      <c r="G415" s="106"/>
      <c r="H415" s="106"/>
      <c r="I415" s="155"/>
      <c r="J415" s="111"/>
      <c r="K415" s="171"/>
      <c r="L415" s="171"/>
    </row>
    <row r="416" spans="1:12" ht="41.25" customHeight="1" x14ac:dyDescent="0.25">
      <c r="A416" s="183"/>
      <c r="B416" s="173"/>
      <c r="C416" s="169"/>
      <c r="D416" s="170"/>
      <c r="E416" s="58" t="s">
        <v>62</v>
      </c>
      <c r="F416" s="55">
        <v>21451.95</v>
      </c>
      <c r="G416" s="55">
        <v>21451.95</v>
      </c>
      <c r="H416" s="55">
        <v>21451.95</v>
      </c>
      <c r="I416" s="110">
        <f t="shared" si="123"/>
        <v>100</v>
      </c>
      <c r="J416" s="111">
        <f t="shared" si="73"/>
        <v>100</v>
      </c>
      <c r="K416" s="171"/>
      <c r="L416" s="171"/>
    </row>
    <row r="417" spans="1:12" ht="44.25" customHeight="1" x14ac:dyDescent="0.25">
      <c r="A417" s="183"/>
      <c r="B417" s="173"/>
      <c r="C417" s="169"/>
      <c r="D417" s="170"/>
      <c r="E417" s="58" t="s">
        <v>14</v>
      </c>
      <c r="F417" s="55">
        <v>1129.05</v>
      </c>
      <c r="G417" s="55">
        <v>1129.05</v>
      </c>
      <c r="H417" s="55">
        <v>1129.05</v>
      </c>
      <c r="I417" s="110">
        <f t="shared" si="123"/>
        <v>100</v>
      </c>
      <c r="J417" s="111">
        <f t="shared" si="73"/>
        <v>100</v>
      </c>
      <c r="K417" s="171"/>
      <c r="L417" s="171"/>
    </row>
    <row r="418" spans="1:12" ht="20.25" customHeight="1" x14ac:dyDescent="0.3">
      <c r="A418" s="183"/>
      <c r="B418" s="173"/>
      <c r="C418" s="169"/>
      <c r="D418" s="170" t="s">
        <v>70</v>
      </c>
      <c r="E418" s="58" t="s">
        <v>24</v>
      </c>
      <c r="F418" s="106">
        <f>F420+F421</f>
        <v>369896.59</v>
      </c>
      <c r="G418" s="106">
        <f>G420+G421</f>
        <v>369896.59</v>
      </c>
      <c r="H418" s="106">
        <f>H420+H421</f>
        <v>369896.59</v>
      </c>
      <c r="I418" s="155">
        <f t="shared" si="123"/>
        <v>100</v>
      </c>
      <c r="J418" s="156">
        <f t="shared" si="73"/>
        <v>100</v>
      </c>
      <c r="K418" s="171"/>
      <c r="L418" s="171"/>
    </row>
    <row r="419" spans="1:12" ht="20.25" customHeight="1" x14ac:dyDescent="0.3">
      <c r="A419" s="183"/>
      <c r="B419" s="173"/>
      <c r="C419" s="169"/>
      <c r="D419" s="170"/>
      <c r="E419" s="58" t="s">
        <v>12</v>
      </c>
      <c r="F419" s="106"/>
      <c r="G419" s="106"/>
      <c r="H419" s="106"/>
      <c r="I419" s="155"/>
      <c r="J419" s="156"/>
      <c r="K419" s="171"/>
      <c r="L419" s="171"/>
    </row>
    <row r="420" spans="1:12" ht="45.75" customHeight="1" x14ac:dyDescent="0.3">
      <c r="A420" s="183"/>
      <c r="B420" s="173"/>
      <c r="C420" s="169"/>
      <c r="D420" s="170"/>
      <c r="E420" s="58" t="s">
        <v>62</v>
      </c>
      <c r="F420" s="55">
        <v>351562.09</v>
      </c>
      <c r="G420" s="55">
        <v>351562.09</v>
      </c>
      <c r="H420" s="55">
        <v>351562.09</v>
      </c>
      <c r="I420" s="110">
        <f t="shared" si="123"/>
        <v>100</v>
      </c>
      <c r="J420" s="156">
        <f>H420/G420*100</f>
        <v>100</v>
      </c>
      <c r="K420" s="171"/>
      <c r="L420" s="171"/>
    </row>
    <row r="421" spans="1:12" ht="42.75" customHeight="1" x14ac:dyDescent="0.3">
      <c r="A421" s="183"/>
      <c r="B421" s="173"/>
      <c r="C421" s="169"/>
      <c r="D421" s="170"/>
      <c r="E421" s="58" t="s">
        <v>14</v>
      </c>
      <c r="F421" s="55">
        <v>18334.5</v>
      </c>
      <c r="G421" s="55">
        <v>18334.5</v>
      </c>
      <c r="H421" s="55">
        <v>18334.5</v>
      </c>
      <c r="I421" s="110">
        <f t="shared" si="123"/>
        <v>100</v>
      </c>
      <c r="J421" s="156">
        <f>H421/G421*100</f>
        <v>100</v>
      </c>
      <c r="K421" s="171"/>
      <c r="L421" s="171"/>
    </row>
    <row r="422" spans="1:12" ht="20.25" customHeight="1" x14ac:dyDescent="0.3">
      <c r="A422" s="183"/>
      <c r="B422" s="173"/>
      <c r="C422" s="169"/>
      <c r="D422" s="170" t="s">
        <v>213</v>
      </c>
      <c r="E422" s="58" t="s">
        <v>24</v>
      </c>
      <c r="F422" s="106">
        <f>F424+F425</f>
        <v>59300</v>
      </c>
      <c r="G422" s="106">
        <f>G424+G425</f>
        <v>59300</v>
      </c>
      <c r="H422" s="106">
        <f>H424+H425</f>
        <v>59300</v>
      </c>
      <c r="I422" s="155">
        <f t="shared" si="123"/>
        <v>100</v>
      </c>
      <c r="J422" s="156">
        <f>H422/G422*100</f>
        <v>100</v>
      </c>
      <c r="K422" s="171"/>
      <c r="L422" s="171"/>
    </row>
    <row r="423" spans="1:12" ht="20.25" customHeight="1" x14ac:dyDescent="0.3">
      <c r="A423" s="183"/>
      <c r="B423" s="173"/>
      <c r="C423" s="169"/>
      <c r="D423" s="170"/>
      <c r="E423" s="58" t="s">
        <v>12</v>
      </c>
      <c r="F423" s="106"/>
      <c r="G423" s="106"/>
      <c r="H423" s="106"/>
      <c r="I423" s="155"/>
      <c r="J423" s="156"/>
      <c r="K423" s="171"/>
      <c r="L423" s="171"/>
    </row>
    <row r="424" spans="1:12" ht="42.75" customHeight="1" x14ac:dyDescent="0.3">
      <c r="A424" s="183"/>
      <c r="B424" s="173"/>
      <c r="C424" s="169"/>
      <c r="D424" s="170"/>
      <c r="E424" s="58" t="s">
        <v>62</v>
      </c>
      <c r="F424" s="55">
        <v>56335</v>
      </c>
      <c r="G424" s="55">
        <v>56335</v>
      </c>
      <c r="H424" s="55">
        <v>56335</v>
      </c>
      <c r="I424" s="110">
        <f t="shared" si="123"/>
        <v>100</v>
      </c>
      <c r="J424" s="156">
        <f>H424/G424*100</f>
        <v>100</v>
      </c>
      <c r="K424" s="171"/>
      <c r="L424" s="171"/>
    </row>
    <row r="425" spans="1:12" ht="45" customHeight="1" x14ac:dyDescent="0.3">
      <c r="A425" s="183"/>
      <c r="B425" s="173"/>
      <c r="C425" s="169"/>
      <c r="D425" s="170"/>
      <c r="E425" s="58" t="s">
        <v>14</v>
      </c>
      <c r="F425" s="55">
        <v>2965</v>
      </c>
      <c r="G425" s="55">
        <v>2965</v>
      </c>
      <c r="H425" s="55">
        <v>2965</v>
      </c>
      <c r="I425" s="110">
        <f t="shared" si="123"/>
        <v>100</v>
      </c>
      <c r="J425" s="156">
        <f>H425/G425*100</f>
        <v>100</v>
      </c>
      <c r="K425" s="171"/>
      <c r="L425" s="171"/>
    </row>
    <row r="426" spans="1:12" ht="20.25" customHeight="1" x14ac:dyDescent="0.3">
      <c r="A426" s="183"/>
      <c r="B426" s="173"/>
      <c r="C426" s="169"/>
      <c r="D426" s="170" t="s">
        <v>71</v>
      </c>
      <c r="E426" s="58" t="s">
        <v>24</v>
      </c>
      <c r="F426" s="106">
        <f>F428+F429</f>
        <v>1065</v>
      </c>
      <c r="G426" s="106">
        <f>G428+G429</f>
        <v>1065</v>
      </c>
      <c r="H426" s="106">
        <f>H428+H429</f>
        <v>1065</v>
      </c>
      <c r="I426" s="155">
        <f t="shared" si="123"/>
        <v>100</v>
      </c>
      <c r="J426" s="156">
        <f t="shared" si="123"/>
        <v>100</v>
      </c>
      <c r="K426" s="171"/>
      <c r="L426" s="171"/>
    </row>
    <row r="427" spans="1:12" ht="20.25" customHeight="1" x14ac:dyDescent="0.3">
      <c r="A427" s="183"/>
      <c r="B427" s="173"/>
      <c r="C427" s="169"/>
      <c r="D427" s="170"/>
      <c r="E427" s="58" t="s">
        <v>12</v>
      </c>
      <c r="F427" s="106"/>
      <c r="G427" s="106"/>
      <c r="H427" s="106"/>
      <c r="I427" s="155"/>
      <c r="J427" s="111"/>
      <c r="K427" s="171"/>
      <c r="L427" s="171"/>
    </row>
    <row r="428" spans="1:12" ht="41.25" customHeight="1" x14ac:dyDescent="0.25">
      <c r="A428" s="183"/>
      <c r="B428" s="173"/>
      <c r="C428" s="169"/>
      <c r="D428" s="170"/>
      <c r="E428" s="58" t="s">
        <v>62</v>
      </c>
      <c r="F428" s="55">
        <v>1011.75</v>
      </c>
      <c r="G428" s="55">
        <v>1011.75</v>
      </c>
      <c r="H428" s="55">
        <v>1011.75</v>
      </c>
      <c r="I428" s="110">
        <f t="shared" si="123"/>
        <v>100</v>
      </c>
      <c r="J428" s="111">
        <f t="shared" si="123"/>
        <v>100</v>
      </c>
      <c r="K428" s="171"/>
      <c r="L428" s="171"/>
    </row>
    <row r="429" spans="1:12" ht="39" customHeight="1" x14ac:dyDescent="0.25">
      <c r="A429" s="183"/>
      <c r="B429" s="173"/>
      <c r="C429" s="169"/>
      <c r="D429" s="170"/>
      <c r="E429" s="58" t="s">
        <v>14</v>
      </c>
      <c r="F429" s="55">
        <v>53.25</v>
      </c>
      <c r="G429" s="55">
        <v>53.25</v>
      </c>
      <c r="H429" s="55">
        <v>53.25</v>
      </c>
      <c r="I429" s="110">
        <f t="shared" si="123"/>
        <v>100</v>
      </c>
      <c r="J429" s="111">
        <f t="shared" si="123"/>
        <v>100</v>
      </c>
      <c r="K429" s="171"/>
      <c r="L429" s="171"/>
    </row>
    <row r="430" spans="1:12" ht="20.25" customHeight="1" x14ac:dyDescent="0.3">
      <c r="A430" s="183"/>
      <c r="B430" s="173"/>
      <c r="C430" s="169"/>
      <c r="D430" s="170" t="s">
        <v>72</v>
      </c>
      <c r="E430" s="58" t="s">
        <v>24</v>
      </c>
      <c r="F430" s="106">
        <f>F432+F433</f>
        <v>339150.82</v>
      </c>
      <c r="G430" s="106">
        <f>G432+G433</f>
        <v>339150.82</v>
      </c>
      <c r="H430" s="106">
        <f>H432+H433</f>
        <v>339150.82</v>
      </c>
      <c r="I430" s="155">
        <f t="shared" si="123"/>
        <v>100</v>
      </c>
      <c r="J430" s="156">
        <f t="shared" si="123"/>
        <v>100</v>
      </c>
      <c r="K430" s="171"/>
      <c r="L430" s="171"/>
    </row>
    <row r="431" spans="1:12" ht="20.25" customHeight="1" x14ac:dyDescent="0.3">
      <c r="A431" s="183"/>
      <c r="B431" s="173"/>
      <c r="C431" s="169"/>
      <c r="D431" s="170"/>
      <c r="E431" s="58" t="s">
        <v>12</v>
      </c>
      <c r="F431" s="106"/>
      <c r="G431" s="106"/>
      <c r="H431" s="106"/>
      <c r="I431" s="155"/>
      <c r="J431" s="156"/>
      <c r="K431" s="171"/>
      <c r="L431" s="171"/>
    </row>
    <row r="432" spans="1:12" ht="41.25" customHeight="1" x14ac:dyDescent="0.25">
      <c r="A432" s="183"/>
      <c r="B432" s="173"/>
      <c r="C432" s="169"/>
      <c r="D432" s="170"/>
      <c r="E432" s="58" t="s">
        <v>62</v>
      </c>
      <c r="F432" s="23">
        <v>322193.28000000003</v>
      </c>
      <c r="G432" s="23">
        <v>322193.28000000003</v>
      </c>
      <c r="H432" s="23">
        <v>322193.28000000003</v>
      </c>
      <c r="I432" s="110">
        <f t="shared" si="123"/>
        <v>100</v>
      </c>
      <c r="J432" s="111">
        <f t="shared" si="123"/>
        <v>100</v>
      </c>
      <c r="K432" s="171"/>
      <c r="L432" s="171"/>
    </row>
    <row r="433" spans="1:12" ht="41.25" customHeight="1" x14ac:dyDescent="0.25">
      <c r="A433" s="183"/>
      <c r="B433" s="173"/>
      <c r="C433" s="169"/>
      <c r="D433" s="170"/>
      <c r="E433" s="58" t="s">
        <v>14</v>
      </c>
      <c r="F433" s="23">
        <v>16957.54</v>
      </c>
      <c r="G433" s="23">
        <v>16957.54</v>
      </c>
      <c r="H433" s="23">
        <v>16957.54</v>
      </c>
      <c r="I433" s="110">
        <f t="shared" si="123"/>
        <v>100</v>
      </c>
      <c r="J433" s="111">
        <f t="shared" si="123"/>
        <v>100</v>
      </c>
      <c r="K433" s="171"/>
      <c r="L433" s="171"/>
    </row>
    <row r="434" spans="1:12" ht="20.25" customHeight="1" x14ac:dyDescent="0.3">
      <c r="A434" s="183"/>
      <c r="B434" s="173"/>
      <c r="C434" s="169"/>
      <c r="D434" s="170" t="s">
        <v>75</v>
      </c>
      <c r="E434" s="58" t="s">
        <v>24</v>
      </c>
      <c r="F434" s="106">
        <f>F436+F437</f>
        <v>3271.99</v>
      </c>
      <c r="G434" s="106">
        <f t="shared" ref="G434:H434" si="132">G436+G437</f>
        <v>3271.99</v>
      </c>
      <c r="H434" s="106">
        <f t="shared" si="132"/>
        <v>3271.99</v>
      </c>
      <c r="I434" s="110">
        <f t="shared" si="123"/>
        <v>100</v>
      </c>
      <c r="J434" s="111">
        <f t="shared" si="123"/>
        <v>100</v>
      </c>
      <c r="K434" s="171"/>
      <c r="L434" s="171"/>
    </row>
    <row r="435" spans="1:12" ht="20.25" customHeight="1" x14ac:dyDescent="0.3">
      <c r="A435" s="183"/>
      <c r="B435" s="173"/>
      <c r="C435" s="169"/>
      <c r="D435" s="170"/>
      <c r="E435" s="58" t="s">
        <v>12</v>
      </c>
      <c r="F435" s="106"/>
      <c r="G435" s="23"/>
      <c r="H435" s="23"/>
      <c r="I435" s="110"/>
      <c r="J435" s="156"/>
      <c r="K435" s="171"/>
      <c r="L435" s="171"/>
    </row>
    <row r="436" spans="1:12" ht="39.75" customHeight="1" x14ac:dyDescent="0.25">
      <c r="A436" s="183"/>
      <c r="B436" s="173"/>
      <c r="C436" s="169"/>
      <c r="D436" s="170"/>
      <c r="E436" s="58" t="s">
        <v>62</v>
      </c>
      <c r="F436" s="55">
        <v>3108.39</v>
      </c>
      <c r="G436" s="55">
        <v>3108.39</v>
      </c>
      <c r="H436" s="55">
        <v>3108.39</v>
      </c>
      <c r="I436" s="110">
        <f t="shared" si="123"/>
        <v>100</v>
      </c>
      <c r="J436" s="111">
        <f t="shared" si="123"/>
        <v>100</v>
      </c>
      <c r="K436" s="171"/>
      <c r="L436" s="171"/>
    </row>
    <row r="437" spans="1:12" ht="39" customHeight="1" x14ac:dyDescent="0.25">
      <c r="A437" s="183"/>
      <c r="B437" s="173"/>
      <c r="C437" s="169"/>
      <c r="D437" s="170"/>
      <c r="E437" s="58" t="s">
        <v>14</v>
      </c>
      <c r="F437" s="55">
        <v>163.6</v>
      </c>
      <c r="G437" s="55">
        <v>163.6</v>
      </c>
      <c r="H437" s="55">
        <v>163.6</v>
      </c>
      <c r="I437" s="110">
        <f t="shared" si="123"/>
        <v>100</v>
      </c>
      <c r="J437" s="111">
        <f t="shared" si="123"/>
        <v>100</v>
      </c>
      <c r="K437" s="171"/>
      <c r="L437" s="171"/>
    </row>
    <row r="438" spans="1:12" ht="21" customHeight="1" x14ac:dyDescent="0.3">
      <c r="A438" s="163" t="s">
        <v>313</v>
      </c>
      <c r="B438" s="164"/>
      <c r="C438" s="169" t="s">
        <v>214</v>
      </c>
      <c r="D438" s="231"/>
      <c r="E438" s="3" t="s">
        <v>61</v>
      </c>
      <c r="F438" s="107">
        <f>F440+F441</f>
        <v>1201997.0900000001</v>
      </c>
      <c r="G438" s="107">
        <f>G440+G441</f>
        <v>1201997.0900000001</v>
      </c>
      <c r="H438" s="107">
        <f>H440+H441</f>
        <v>1201997.0900000001</v>
      </c>
      <c r="I438" s="157">
        <f t="shared" ref="I438:J501" si="133">G438/F438*100</f>
        <v>100</v>
      </c>
      <c r="J438" s="158">
        <f t="shared" si="133"/>
        <v>100</v>
      </c>
      <c r="K438" s="173"/>
      <c r="L438" s="173"/>
    </row>
    <row r="439" spans="1:12" ht="18" customHeight="1" x14ac:dyDescent="0.3">
      <c r="A439" s="163"/>
      <c r="B439" s="164"/>
      <c r="C439" s="169"/>
      <c r="D439" s="231"/>
      <c r="E439" s="3" t="s">
        <v>12</v>
      </c>
      <c r="F439" s="107"/>
      <c r="G439" s="107"/>
      <c r="H439" s="107"/>
      <c r="I439" s="157"/>
      <c r="J439" s="158"/>
      <c r="K439" s="173"/>
      <c r="L439" s="173"/>
    </row>
    <row r="440" spans="1:12" ht="39.75" customHeight="1" x14ac:dyDescent="0.3">
      <c r="A440" s="163"/>
      <c r="B440" s="164"/>
      <c r="C440" s="169"/>
      <c r="D440" s="231"/>
      <c r="E440" s="3" t="s">
        <v>62</v>
      </c>
      <c r="F440" s="51">
        <f>F445+F449+F453+F457+F461+F465+F469+F473+F477+F481+F485+F489</f>
        <v>1141897.2000000002</v>
      </c>
      <c r="G440" s="51">
        <f t="shared" ref="G440:H440" si="134">G445+G449+G453+G457+G461+G465+G469+G473+G477+G481+G485+G489</f>
        <v>1141897.2000000002</v>
      </c>
      <c r="H440" s="51">
        <f t="shared" si="134"/>
        <v>1141897.2000000002</v>
      </c>
      <c r="I440" s="157">
        <f t="shared" si="133"/>
        <v>100</v>
      </c>
      <c r="J440" s="138">
        <f t="shared" si="133"/>
        <v>100</v>
      </c>
      <c r="K440" s="173"/>
      <c r="L440" s="173"/>
    </row>
    <row r="441" spans="1:12" ht="89.25" customHeight="1" x14ac:dyDescent="0.25">
      <c r="A441" s="163"/>
      <c r="B441" s="164"/>
      <c r="C441" s="169"/>
      <c r="D441" s="231"/>
      <c r="E441" s="3" t="s">
        <v>26</v>
      </c>
      <c r="F441" s="51">
        <f>F446+F450+F454+F458+F462+F466+F470+F474+F478+F482+F486+F490</f>
        <v>60099.890000000007</v>
      </c>
      <c r="G441" s="51">
        <f t="shared" ref="G441:H441" si="135">G446+G450+G454+G458+G462+G466+G470+G474+G478+G482+G486+G490</f>
        <v>60099.890000000007</v>
      </c>
      <c r="H441" s="51">
        <f t="shared" si="135"/>
        <v>60099.890000000007</v>
      </c>
      <c r="I441" s="126">
        <f t="shared" si="133"/>
        <v>100</v>
      </c>
      <c r="J441" s="138">
        <f t="shared" si="133"/>
        <v>100</v>
      </c>
      <c r="K441" s="173"/>
      <c r="L441" s="173"/>
    </row>
    <row r="442" spans="1:12" ht="23.25" customHeight="1" x14ac:dyDescent="0.3">
      <c r="A442" s="80"/>
      <c r="B442" s="74"/>
      <c r="C442" s="71" t="s">
        <v>12</v>
      </c>
      <c r="D442" s="62"/>
      <c r="E442" s="58"/>
      <c r="F442" s="106"/>
      <c r="G442" s="106"/>
      <c r="H442" s="106"/>
      <c r="I442" s="155"/>
      <c r="J442" s="156"/>
      <c r="K442" s="6"/>
      <c r="L442" s="6"/>
    </row>
    <row r="443" spans="1:12" ht="23.25" customHeight="1" x14ac:dyDescent="0.3">
      <c r="A443" s="183"/>
      <c r="B443" s="173"/>
      <c r="C443" s="169"/>
      <c r="D443" s="170" t="s">
        <v>68</v>
      </c>
      <c r="E443" s="58" t="s">
        <v>61</v>
      </c>
      <c r="F443" s="55">
        <f>F445+F446</f>
        <v>371568.84</v>
      </c>
      <c r="G443" s="55">
        <f>G445+G446</f>
        <v>371568.84</v>
      </c>
      <c r="H443" s="55">
        <f>H445+H446</f>
        <v>371568.84</v>
      </c>
      <c r="I443" s="110">
        <f t="shared" si="133"/>
        <v>100</v>
      </c>
      <c r="J443" s="156">
        <f t="shared" si="133"/>
        <v>100</v>
      </c>
      <c r="K443" s="171"/>
      <c r="L443" s="171"/>
    </row>
    <row r="444" spans="1:12" ht="23.25" customHeight="1" x14ac:dyDescent="0.3">
      <c r="A444" s="183"/>
      <c r="B444" s="173"/>
      <c r="C444" s="169"/>
      <c r="D444" s="170"/>
      <c r="E444" s="58" t="s">
        <v>12</v>
      </c>
      <c r="F444" s="19"/>
      <c r="G444" s="106"/>
      <c r="H444" s="106"/>
      <c r="I444" s="110"/>
      <c r="J444" s="156"/>
      <c r="K444" s="171"/>
      <c r="L444" s="171"/>
    </row>
    <row r="445" spans="1:12" ht="43.5" customHeight="1" x14ac:dyDescent="0.3">
      <c r="A445" s="183"/>
      <c r="B445" s="173"/>
      <c r="C445" s="169"/>
      <c r="D445" s="170"/>
      <c r="E445" s="58" t="s">
        <v>62</v>
      </c>
      <c r="F445" s="55">
        <v>352990.4</v>
      </c>
      <c r="G445" s="55">
        <v>352990.4</v>
      </c>
      <c r="H445" s="55">
        <v>352990.4</v>
      </c>
      <c r="I445" s="110">
        <f t="shared" si="133"/>
        <v>100</v>
      </c>
      <c r="J445" s="156">
        <f t="shared" si="133"/>
        <v>100</v>
      </c>
      <c r="K445" s="171"/>
      <c r="L445" s="171"/>
    </row>
    <row r="446" spans="1:12" ht="45" customHeight="1" x14ac:dyDescent="0.25">
      <c r="A446" s="183"/>
      <c r="B446" s="173"/>
      <c r="C446" s="169"/>
      <c r="D446" s="170"/>
      <c r="E446" s="58" t="s">
        <v>26</v>
      </c>
      <c r="F446" s="55">
        <v>18578.439999999999</v>
      </c>
      <c r="G446" s="55">
        <v>18578.439999999999</v>
      </c>
      <c r="H446" s="55">
        <v>18578.439999999999</v>
      </c>
      <c r="I446" s="110">
        <f t="shared" si="133"/>
        <v>100</v>
      </c>
      <c r="J446" s="111">
        <f t="shared" si="133"/>
        <v>100</v>
      </c>
      <c r="K446" s="171"/>
      <c r="L446" s="171"/>
    </row>
    <row r="447" spans="1:12" ht="23.25" customHeight="1" x14ac:dyDescent="0.3">
      <c r="A447" s="183"/>
      <c r="B447" s="173"/>
      <c r="C447" s="169"/>
      <c r="D447" s="170" t="s">
        <v>69</v>
      </c>
      <c r="E447" s="58" t="s">
        <v>61</v>
      </c>
      <c r="F447" s="55">
        <f>F449+F450</f>
        <v>196403.90000000002</v>
      </c>
      <c r="G447" s="55">
        <f>G449+G450</f>
        <v>196403.90000000002</v>
      </c>
      <c r="H447" s="55">
        <f>H449+H450</f>
        <v>196403.90000000002</v>
      </c>
      <c r="I447" s="110">
        <f t="shared" ref="I447" si="136">G447/F447*100</f>
        <v>100</v>
      </c>
      <c r="J447" s="156">
        <f t="shared" ref="J447" si="137">H447/G447*100</f>
        <v>100</v>
      </c>
      <c r="K447" s="171"/>
      <c r="L447" s="171"/>
    </row>
    <row r="448" spans="1:12" ht="23.25" customHeight="1" x14ac:dyDescent="0.3">
      <c r="A448" s="183"/>
      <c r="B448" s="173"/>
      <c r="C448" s="169"/>
      <c r="D448" s="170"/>
      <c r="E448" s="58" t="s">
        <v>12</v>
      </c>
      <c r="F448" s="19"/>
      <c r="G448" s="106"/>
      <c r="H448" s="106"/>
      <c r="I448" s="110"/>
      <c r="J448" s="156"/>
      <c r="K448" s="171"/>
      <c r="L448" s="171"/>
    </row>
    <row r="449" spans="1:12" ht="43.5" customHeight="1" x14ac:dyDescent="0.3">
      <c r="A449" s="183"/>
      <c r="B449" s="173"/>
      <c r="C449" s="169"/>
      <c r="D449" s="170"/>
      <c r="E449" s="58" t="s">
        <v>62</v>
      </c>
      <c r="F449" s="55">
        <v>186583.7</v>
      </c>
      <c r="G449" s="55">
        <v>186583.7</v>
      </c>
      <c r="H449" s="55">
        <v>186583.7</v>
      </c>
      <c r="I449" s="110">
        <f t="shared" ref="I449:I450" si="138">G449/F449*100</f>
        <v>100</v>
      </c>
      <c r="J449" s="156">
        <f t="shared" ref="J449:J462" si="139">H449/G449*100</f>
        <v>100</v>
      </c>
      <c r="K449" s="171"/>
      <c r="L449" s="171"/>
    </row>
    <row r="450" spans="1:12" ht="57.75" customHeight="1" x14ac:dyDescent="0.25">
      <c r="A450" s="183"/>
      <c r="B450" s="173"/>
      <c r="C450" s="169"/>
      <c r="D450" s="170"/>
      <c r="E450" s="58" t="s">
        <v>26</v>
      </c>
      <c r="F450" s="55">
        <v>9820.2000000000007</v>
      </c>
      <c r="G450" s="55">
        <v>9820.2000000000007</v>
      </c>
      <c r="H450" s="55">
        <v>9820.2000000000007</v>
      </c>
      <c r="I450" s="110">
        <f t="shared" si="138"/>
        <v>100</v>
      </c>
      <c r="J450" s="111">
        <f t="shared" si="139"/>
        <v>100</v>
      </c>
      <c r="K450" s="171"/>
      <c r="L450" s="171"/>
    </row>
    <row r="451" spans="1:12" ht="23.25" customHeight="1" x14ac:dyDescent="0.25">
      <c r="A451" s="183"/>
      <c r="B451" s="173"/>
      <c r="C451" s="169"/>
      <c r="D451" s="170" t="s">
        <v>73</v>
      </c>
      <c r="E451" s="58" t="s">
        <v>61</v>
      </c>
      <c r="F451" s="55">
        <f>F453+F454</f>
        <v>113428.2</v>
      </c>
      <c r="G451" s="55">
        <f>G453+G454</f>
        <v>113428.2</v>
      </c>
      <c r="H451" s="55">
        <f>H453+H454</f>
        <v>113428.2</v>
      </c>
      <c r="I451" s="110">
        <f t="shared" ref="I451" si="140">G451/F451*100</f>
        <v>100</v>
      </c>
      <c r="J451" s="111">
        <f t="shared" si="139"/>
        <v>100</v>
      </c>
      <c r="K451" s="171"/>
      <c r="L451" s="171"/>
    </row>
    <row r="452" spans="1:12" ht="23.25" customHeight="1" x14ac:dyDescent="0.3">
      <c r="A452" s="183"/>
      <c r="B452" s="173"/>
      <c r="C452" s="169"/>
      <c r="D452" s="170"/>
      <c r="E452" s="58" t="s">
        <v>12</v>
      </c>
      <c r="F452" s="19"/>
      <c r="G452" s="106"/>
      <c r="H452" s="106"/>
      <c r="I452" s="110"/>
      <c r="J452" s="156"/>
      <c r="K452" s="171"/>
      <c r="L452" s="171"/>
    </row>
    <row r="453" spans="1:12" ht="43.5" customHeight="1" x14ac:dyDescent="0.25">
      <c r="A453" s="183"/>
      <c r="B453" s="173"/>
      <c r="C453" s="169"/>
      <c r="D453" s="170"/>
      <c r="E453" s="58" t="s">
        <v>62</v>
      </c>
      <c r="F453" s="55">
        <v>107756.8</v>
      </c>
      <c r="G453" s="55">
        <v>107756.8</v>
      </c>
      <c r="H453" s="55">
        <v>107756.8</v>
      </c>
      <c r="I453" s="110">
        <f t="shared" ref="I453:I454" si="141">G453/F453*100</f>
        <v>100</v>
      </c>
      <c r="J453" s="111">
        <f t="shared" si="139"/>
        <v>100</v>
      </c>
      <c r="K453" s="171"/>
      <c r="L453" s="171"/>
    </row>
    <row r="454" spans="1:12" ht="40.5" customHeight="1" x14ac:dyDescent="0.25">
      <c r="A454" s="183"/>
      <c r="B454" s="173"/>
      <c r="C454" s="169"/>
      <c r="D454" s="170"/>
      <c r="E454" s="58" t="s">
        <v>26</v>
      </c>
      <c r="F454" s="55">
        <v>5671.4</v>
      </c>
      <c r="G454" s="55">
        <v>5671.4</v>
      </c>
      <c r="H454" s="55">
        <v>5671.4</v>
      </c>
      <c r="I454" s="110">
        <f t="shared" si="141"/>
        <v>100</v>
      </c>
      <c r="J454" s="111">
        <f t="shared" si="139"/>
        <v>100</v>
      </c>
      <c r="K454" s="171"/>
      <c r="L454" s="171"/>
    </row>
    <row r="455" spans="1:12" ht="21.75" customHeight="1" x14ac:dyDescent="0.25">
      <c r="A455" s="172"/>
      <c r="B455" s="163"/>
      <c r="C455" s="182"/>
      <c r="D455" s="170" t="s">
        <v>74</v>
      </c>
      <c r="E455" s="58" t="s">
        <v>61</v>
      </c>
      <c r="F455" s="23">
        <f>F457+F458</f>
        <v>245263.2</v>
      </c>
      <c r="G455" s="23">
        <f>G457+G458</f>
        <v>245263.2</v>
      </c>
      <c r="H455" s="23">
        <f>H457+H458</f>
        <v>245263.2</v>
      </c>
      <c r="I455" s="110">
        <f t="shared" si="133"/>
        <v>100</v>
      </c>
      <c r="J455" s="111">
        <f t="shared" si="139"/>
        <v>100</v>
      </c>
      <c r="K455" s="272"/>
      <c r="L455" s="281"/>
    </row>
    <row r="456" spans="1:12" ht="18.75" customHeight="1" x14ac:dyDescent="0.25">
      <c r="A456" s="172"/>
      <c r="B456" s="163"/>
      <c r="C456" s="182"/>
      <c r="D456" s="170"/>
      <c r="E456" s="58" t="s">
        <v>12</v>
      </c>
      <c r="F456" s="23"/>
      <c r="G456" s="23"/>
      <c r="H456" s="23"/>
      <c r="I456" s="110"/>
      <c r="J456" s="110"/>
      <c r="K456" s="272"/>
      <c r="L456" s="281"/>
    </row>
    <row r="457" spans="1:12" ht="41.25" customHeight="1" x14ac:dyDescent="0.25">
      <c r="A457" s="172"/>
      <c r="B457" s="163"/>
      <c r="C457" s="182"/>
      <c r="D457" s="170"/>
      <c r="E457" s="58" t="s">
        <v>62</v>
      </c>
      <c r="F457" s="23">
        <v>233000</v>
      </c>
      <c r="G457" s="23">
        <v>233000</v>
      </c>
      <c r="H457" s="23">
        <v>233000</v>
      </c>
      <c r="I457" s="110">
        <f t="shared" si="133"/>
        <v>100</v>
      </c>
      <c r="J457" s="111">
        <f t="shared" si="139"/>
        <v>100</v>
      </c>
      <c r="K457" s="272"/>
      <c r="L457" s="281"/>
    </row>
    <row r="458" spans="1:12" ht="43.5" customHeight="1" x14ac:dyDescent="0.25">
      <c r="A458" s="172"/>
      <c r="B458" s="163"/>
      <c r="C458" s="182"/>
      <c r="D458" s="170"/>
      <c r="E458" s="58" t="s">
        <v>63</v>
      </c>
      <c r="F458" s="23">
        <v>12263.2</v>
      </c>
      <c r="G458" s="23">
        <v>12263.2</v>
      </c>
      <c r="H458" s="23">
        <v>12263.2</v>
      </c>
      <c r="I458" s="110">
        <f t="shared" si="133"/>
        <v>100</v>
      </c>
      <c r="J458" s="111">
        <f t="shared" si="139"/>
        <v>100</v>
      </c>
      <c r="K458" s="272"/>
      <c r="L458" s="281"/>
    </row>
    <row r="459" spans="1:12" ht="18.75" customHeight="1" x14ac:dyDescent="0.25">
      <c r="A459" s="172"/>
      <c r="B459" s="163"/>
      <c r="C459" s="182"/>
      <c r="D459" s="170" t="s">
        <v>215</v>
      </c>
      <c r="E459" s="58" t="s">
        <v>61</v>
      </c>
      <c r="F459" s="23">
        <f>F461+F462</f>
        <v>107832.95</v>
      </c>
      <c r="G459" s="23">
        <f>G461+G462</f>
        <v>107832.95</v>
      </c>
      <c r="H459" s="23">
        <f>H461+H462</f>
        <v>107832.95</v>
      </c>
      <c r="I459" s="110">
        <f t="shared" si="133"/>
        <v>100</v>
      </c>
      <c r="J459" s="111">
        <f t="shared" si="139"/>
        <v>100</v>
      </c>
      <c r="K459" s="272"/>
      <c r="L459" s="281"/>
    </row>
    <row r="460" spans="1:12" ht="18.75" customHeight="1" x14ac:dyDescent="0.25">
      <c r="A460" s="172"/>
      <c r="B460" s="163"/>
      <c r="C460" s="182"/>
      <c r="D460" s="170"/>
      <c r="E460" s="58" t="s">
        <v>12</v>
      </c>
      <c r="F460" s="23"/>
      <c r="G460" s="23"/>
      <c r="H460" s="23"/>
      <c r="I460" s="110"/>
      <c r="J460" s="110"/>
      <c r="K460" s="272"/>
      <c r="L460" s="281"/>
    </row>
    <row r="461" spans="1:12" ht="40.5" x14ac:dyDescent="0.25">
      <c r="A461" s="172"/>
      <c r="B461" s="163"/>
      <c r="C461" s="182"/>
      <c r="D461" s="170"/>
      <c r="E461" s="58" t="s">
        <v>62</v>
      </c>
      <c r="F461" s="23">
        <v>102441.3</v>
      </c>
      <c r="G461" s="23">
        <v>102441.3</v>
      </c>
      <c r="H461" s="23">
        <v>102441.3</v>
      </c>
      <c r="I461" s="110">
        <f t="shared" si="133"/>
        <v>100</v>
      </c>
      <c r="J461" s="111">
        <f t="shared" si="139"/>
        <v>100</v>
      </c>
      <c r="K461" s="272"/>
      <c r="L461" s="281"/>
    </row>
    <row r="462" spans="1:12" ht="44.25" customHeight="1" x14ac:dyDescent="0.25">
      <c r="A462" s="172"/>
      <c r="B462" s="163"/>
      <c r="C462" s="182"/>
      <c r="D462" s="170"/>
      <c r="E462" s="58" t="s">
        <v>63</v>
      </c>
      <c r="F462" s="23">
        <v>5391.65</v>
      </c>
      <c r="G462" s="23">
        <v>5391.65</v>
      </c>
      <c r="H462" s="23">
        <v>5391.65</v>
      </c>
      <c r="I462" s="110">
        <f t="shared" si="133"/>
        <v>100</v>
      </c>
      <c r="J462" s="111">
        <f t="shared" si="139"/>
        <v>100</v>
      </c>
      <c r="K462" s="272"/>
      <c r="L462" s="281"/>
    </row>
    <row r="463" spans="1:12" ht="18.75" customHeight="1" x14ac:dyDescent="0.25">
      <c r="A463" s="172"/>
      <c r="B463" s="163"/>
      <c r="C463" s="182"/>
      <c r="D463" s="170" t="s">
        <v>216</v>
      </c>
      <c r="E463" s="58" t="s">
        <v>61</v>
      </c>
      <c r="F463" s="23">
        <f>F465+F466</f>
        <v>814.25</v>
      </c>
      <c r="G463" s="23">
        <f>G465+G466</f>
        <v>814.25</v>
      </c>
      <c r="H463" s="23">
        <f>H465+H466</f>
        <v>814.25</v>
      </c>
      <c r="I463" s="110">
        <f t="shared" si="133"/>
        <v>100</v>
      </c>
      <c r="J463" s="110">
        <f t="shared" si="133"/>
        <v>100</v>
      </c>
      <c r="K463" s="272"/>
      <c r="L463" s="281"/>
    </row>
    <row r="464" spans="1:12" ht="20.25" x14ac:dyDescent="0.25">
      <c r="A464" s="172"/>
      <c r="B464" s="163"/>
      <c r="C464" s="182"/>
      <c r="D464" s="170"/>
      <c r="E464" s="58" t="s">
        <v>12</v>
      </c>
      <c r="F464" s="23"/>
      <c r="G464" s="23"/>
      <c r="H464" s="23"/>
      <c r="I464" s="110"/>
      <c r="J464" s="110"/>
      <c r="K464" s="272"/>
      <c r="L464" s="281"/>
    </row>
    <row r="465" spans="1:12" ht="40.5" x14ac:dyDescent="0.25">
      <c r="A465" s="172"/>
      <c r="B465" s="163"/>
      <c r="C465" s="182"/>
      <c r="D465" s="170"/>
      <c r="E465" s="58" t="s">
        <v>62</v>
      </c>
      <c r="F465" s="23">
        <v>773.54</v>
      </c>
      <c r="G465" s="23">
        <v>773.54</v>
      </c>
      <c r="H465" s="23">
        <v>773.54</v>
      </c>
      <c r="I465" s="110">
        <f t="shared" si="133"/>
        <v>100</v>
      </c>
      <c r="J465" s="110">
        <f t="shared" si="133"/>
        <v>100</v>
      </c>
      <c r="K465" s="272"/>
      <c r="L465" s="281"/>
    </row>
    <row r="466" spans="1:12" ht="42" customHeight="1" x14ac:dyDescent="0.25">
      <c r="A466" s="172"/>
      <c r="B466" s="163"/>
      <c r="C466" s="182"/>
      <c r="D466" s="170"/>
      <c r="E466" s="58" t="s">
        <v>63</v>
      </c>
      <c r="F466" s="23">
        <v>40.71</v>
      </c>
      <c r="G466" s="23">
        <v>40.71</v>
      </c>
      <c r="H466" s="23">
        <v>40.71</v>
      </c>
      <c r="I466" s="110">
        <f t="shared" si="133"/>
        <v>100</v>
      </c>
      <c r="J466" s="110">
        <f t="shared" si="133"/>
        <v>100</v>
      </c>
      <c r="K466" s="272"/>
      <c r="L466" s="281"/>
    </row>
    <row r="467" spans="1:12" ht="22.5" customHeight="1" x14ac:dyDescent="0.3">
      <c r="A467" s="172"/>
      <c r="B467" s="173"/>
      <c r="C467" s="169"/>
      <c r="D467" s="170" t="s">
        <v>217</v>
      </c>
      <c r="E467" s="58" t="s">
        <v>61</v>
      </c>
      <c r="F467" s="19">
        <f>F469+F470</f>
        <v>159500</v>
      </c>
      <c r="G467" s="19">
        <f>G469+G470</f>
        <v>159500</v>
      </c>
      <c r="H467" s="19">
        <f>H469+H470</f>
        <v>159500</v>
      </c>
      <c r="I467" s="156">
        <f t="shared" si="133"/>
        <v>100</v>
      </c>
      <c r="J467" s="110">
        <f t="shared" si="133"/>
        <v>100</v>
      </c>
      <c r="K467" s="171"/>
      <c r="L467" s="171"/>
    </row>
    <row r="468" spans="1:12" ht="18.75" customHeight="1" x14ac:dyDescent="0.3">
      <c r="A468" s="172"/>
      <c r="B468" s="173"/>
      <c r="C468" s="169"/>
      <c r="D468" s="170"/>
      <c r="E468" s="58" t="s">
        <v>12</v>
      </c>
      <c r="F468" s="19"/>
      <c r="G468" s="19"/>
      <c r="H468" s="19"/>
      <c r="I468" s="156"/>
      <c r="J468" s="156"/>
      <c r="K468" s="171"/>
      <c r="L468" s="171"/>
    </row>
    <row r="469" spans="1:12" ht="41.25" customHeight="1" x14ac:dyDescent="0.3">
      <c r="A469" s="172"/>
      <c r="B469" s="173"/>
      <c r="C469" s="169"/>
      <c r="D469" s="170"/>
      <c r="E469" s="58" t="s">
        <v>62</v>
      </c>
      <c r="F469" s="55">
        <v>151525</v>
      </c>
      <c r="G469" s="55">
        <v>151525</v>
      </c>
      <c r="H469" s="55">
        <v>151525</v>
      </c>
      <c r="I469" s="156">
        <f t="shared" si="133"/>
        <v>100</v>
      </c>
      <c r="J469" s="110">
        <f t="shared" si="133"/>
        <v>100</v>
      </c>
      <c r="K469" s="171"/>
      <c r="L469" s="171"/>
    </row>
    <row r="470" spans="1:12" ht="37.5" customHeight="1" x14ac:dyDescent="0.25">
      <c r="A470" s="172"/>
      <c r="B470" s="173"/>
      <c r="C470" s="169"/>
      <c r="D470" s="170"/>
      <c r="E470" s="58" t="s">
        <v>63</v>
      </c>
      <c r="F470" s="55">
        <v>7975</v>
      </c>
      <c r="G470" s="55">
        <v>7975</v>
      </c>
      <c r="H470" s="55">
        <v>7975</v>
      </c>
      <c r="I470" s="111">
        <f t="shared" si="133"/>
        <v>100</v>
      </c>
      <c r="J470" s="110">
        <f t="shared" si="133"/>
        <v>100</v>
      </c>
      <c r="K470" s="171"/>
      <c r="L470" s="171"/>
    </row>
    <row r="471" spans="1:12" ht="22.5" customHeight="1" x14ac:dyDescent="0.3">
      <c r="A471" s="172"/>
      <c r="B471" s="173"/>
      <c r="C471" s="169"/>
      <c r="D471" s="170" t="s">
        <v>405</v>
      </c>
      <c r="E471" s="58" t="s">
        <v>61</v>
      </c>
      <c r="F471" s="19">
        <f>F473+F474</f>
        <v>631.58000000000004</v>
      </c>
      <c r="G471" s="19">
        <f>G473+G474</f>
        <v>631.58000000000004</v>
      </c>
      <c r="H471" s="19">
        <f>H473+H474</f>
        <v>631.58000000000004</v>
      </c>
      <c r="I471" s="156">
        <f t="shared" ref="I471" si="142">G471/F471*100</f>
        <v>100</v>
      </c>
      <c r="J471" s="110">
        <f t="shared" ref="J471" si="143">H471/G471*100</f>
        <v>100</v>
      </c>
      <c r="K471" s="171"/>
      <c r="L471" s="171"/>
    </row>
    <row r="472" spans="1:12" ht="18.75" customHeight="1" x14ac:dyDescent="0.3">
      <c r="A472" s="172"/>
      <c r="B472" s="173"/>
      <c r="C472" s="169"/>
      <c r="D472" s="170"/>
      <c r="E472" s="58" t="s">
        <v>12</v>
      </c>
      <c r="F472" s="19"/>
      <c r="G472" s="19"/>
      <c r="H472" s="19"/>
      <c r="I472" s="156"/>
      <c r="J472" s="156"/>
      <c r="K472" s="171"/>
      <c r="L472" s="171"/>
    </row>
    <row r="473" spans="1:12" ht="41.25" customHeight="1" x14ac:dyDescent="0.3">
      <c r="A473" s="172"/>
      <c r="B473" s="173"/>
      <c r="C473" s="169"/>
      <c r="D473" s="170"/>
      <c r="E473" s="58" t="s">
        <v>62</v>
      </c>
      <c r="F473" s="55">
        <v>600</v>
      </c>
      <c r="G473" s="55">
        <v>600</v>
      </c>
      <c r="H473" s="55">
        <v>600</v>
      </c>
      <c r="I473" s="156">
        <f t="shared" ref="I473:I475" si="144">G473/F473*100</f>
        <v>100</v>
      </c>
      <c r="J473" s="110">
        <f t="shared" ref="J473:J475" si="145">H473/G473*100</f>
        <v>100</v>
      </c>
      <c r="K473" s="171"/>
      <c r="L473" s="171"/>
    </row>
    <row r="474" spans="1:12" ht="37.5" customHeight="1" x14ac:dyDescent="0.25">
      <c r="A474" s="172"/>
      <c r="B474" s="173"/>
      <c r="C474" s="169"/>
      <c r="D474" s="170"/>
      <c r="E474" s="58" t="s">
        <v>63</v>
      </c>
      <c r="F474" s="55">
        <v>31.58</v>
      </c>
      <c r="G474" s="55">
        <v>31.58</v>
      </c>
      <c r="H474" s="55">
        <v>31.58</v>
      </c>
      <c r="I474" s="111">
        <f t="shared" si="144"/>
        <v>100</v>
      </c>
      <c r="J474" s="110">
        <f t="shared" si="145"/>
        <v>100</v>
      </c>
      <c r="K474" s="171"/>
      <c r="L474" s="171"/>
    </row>
    <row r="475" spans="1:12" ht="22.5" customHeight="1" x14ac:dyDescent="0.3">
      <c r="A475" s="172"/>
      <c r="B475" s="173"/>
      <c r="C475" s="169"/>
      <c r="D475" s="170" t="s">
        <v>406</v>
      </c>
      <c r="E475" s="58" t="s">
        <v>61</v>
      </c>
      <c r="F475" s="19">
        <f>F477+F478</f>
        <v>100</v>
      </c>
      <c r="G475" s="19">
        <f>G477+G478</f>
        <v>100</v>
      </c>
      <c r="H475" s="19">
        <f>H477+H478</f>
        <v>100</v>
      </c>
      <c r="I475" s="156">
        <f t="shared" si="144"/>
        <v>100</v>
      </c>
      <c r="J475" s="110">
        <f t="shared" si="145"/>
        <v>100</v>
      </c>
      <c r="K475" s="171"/>
      <c r="L475" s="171"/>
    </row>
    <row r="476" spans="1:12" ht="18.75" customHeight="1" x14ac:dyDescent="0.3">
      <c r="A476" s="172"/>
      <c r="B476" s="173"/>
      <c r="C476" s="169"/>
      <c r="D476" s="170"/>
      <c r="E476" s="58" t="s">
        <v>12</v>
      </c>
      <c r="F476" s="19"/>
      <c r="G476" s="19"/>
      <c r="H476" s="19"/>
      <c r="I476" s="156"/>
      <c r="J476" s="156"/>
      <c r="K476" s="171"/>
      <c r="L476" s="171"/>
    </row>
    <row r="477" spans="1:12" ht="41.25" customHeight="1" x14ac:dyDescent="0.3">
      <c r="A477" s="172"/>
      <c r="B477" s="173"/>
      <c r="C477" s="169"/>
      <c r="D477" s="170"/>
      <c r="E477" s="58" t="s">
        <v>62</v>
      </c>
      <c r="F477" s="55">
        <v>95</v>
      </c>
      <c r="G477" s="55">
        <v>95</v>
      </c>
      <c r="H477" s="55">
        <v>95</v>
      </c>
      <c r="I477" s="156">
        <f t="shared" ref="I477:I479" si="146">G477/F477*100</f>
        <v>100</v>
      </c>
      <c r="J477" s="110">
        <f t="shared" ref="J477:J479" si="147">H477/G477*100</f>
        <v>100</v>
      </c>
      <c r="K477" s="171"/>
      <c r="L477" s="171"/>
    </row>
    <row r="478" spans="1:12" ht="37.5" customHeight="1" x14ac:dyDescent="0.25">
      <c r="A478" s="172"/>
      <c r="B478" s="173"/>
      <c r="C478" s="169"/>
      <c r="D478" s="170"/>
      <c r="E478" s="58" t="s">
        <v>63</v>
      </c>
      <c r="F478" s="55">
        <v>5</v>
      </c>
      <c r="G478" s="55">
        <v>5</v>
      </c>
      <c r="H478" s="55">
        <v>5</v>
      </c>
      <c r="I478" s="111">
        <f t="shared" si="146"/>
        <v>100</v>
      </c>
      <c r="J478" s="110">
        <f t="shared" si="147"/>
        <v>100</v>
      </c>
      <c r="K478" s="171"/>
      <c r="L478" s="171"/>
    </row>
    <row r="479" spans="1:12" ht="22.5" customHeight="1" x14ac:dyDescent="0.3">
      <c r="A479" s="172"/>
      <c r="B479" s="173"/>
      <c r="C479" s="169"/>
      <c r="D479" s="170" t="s">
        <v>407</v>
      </c>
      <c r="E479" s="58" t="s">
        <v>61</v>
      </c>
      <c r="F479" s="19">
        <f>F481+F482</f>
        <v>1454.17</v>
      </c>
      <c r="G479" s="19">
        <f>G481+G482</f>
        <v>1454.17</v>
      </c>
      <c r="H479" s="19">
        <f>H481+H482</f>
        <v>1454.17</v>
      </c>
      <c r="I479" s="156">
        <f t="shared" si="146"/>
        <v>100</v>
      </c>
      <c r="J479" s="110">
        <f t="shared" si="147"/>
        <v>100</v>
      </c>
      <c r="K479" s="171"/>
      <c r="L479" s="171"/>
    </row>
    <row r="480" spans="1:12" ht="18.75" customHeight="1" x14ac:dyDescent="0.3">
      <c r="A480" s="172"/>
      <c r="B480" s="173"/>
      <c r="C480" s="169"/>
      <c r="D480" s="170"/>
      <c r="E480" s="58" t="s">
        <v>12</v>
      </c>
      <c r="F480" s="19"/>
      <c r="G480" s="19"/>
      <c r="H480" s="19"/>
      <c r="I480" s="156"/>
      <c r="J480" s="156"/>
      <c r="K480" s="171"/>
      <c r="L480" s="171"/>
    </row>
    <row r="481" spans="1:12" ht="41.25" customHeight="1" x14ac:dyDescent="0.3">
      <c r="A481" s="172"/>
      <c r="B481" s="173"/>
      <c r="C481" s="169"/>
      <c r="D481" s="170"/>
      <c r="E481" s="58" t="s">
        <v>62</v>
      </c>
      <c r="F481" s="55">
        <v>1381.46</v>
      </c>
      <c r="G481" s="55">
        <v>1381.46</v>
      </c>
      <c r="H481" s="55">
        <v>1381.46</v>
      </c>
      <c r="I481" s="156">
        <f t="shared" ref="I481:I483" si="148">G481/F481*100</f>
        <v>100</v>
      </c>
      <c r="J481" s="110">
        <f t="shared" ref="J481:J483" si="149">H481/G481*100</f>
        <v>100</v>
      </c>
      <c r="K481" s="171"/>
      <c r="L481" s="171"/>
    </row>
    <row r="482" spans="1:12" ht="37.5" customHeight="1" x14ac:dyDescent="0.25">
      <c r="A482" s="172"/>
      <c r="B482" s="173"/>
      <c r="C482" s="169"/>
      <c r="D482" s="170"/>
      <c r="E482" s="58" t="s">
        <v>63</v>
      </c>
      <c r="F482" s="55">
        <v>72.709999999999994</v>
      </c>
      <c r="G482" s="55">
        <v>72.709999999999994</v>
      </c>
      <c r="H482" s="55">
        <v>72.709999999999994</v>
      </c>
      <c r="I482" s="111">
        <f t="shared" si="148"/>
        <v>100</v>
      </c>
      <c r="J482" s="110">
        <f t="shared" si="149"/>
        <v>100</v>
      </c>
      <c r="K482" s="171"/>
      <c r="L482" s="171"/>
    </row>
    <row r="483" spans="1:12" ht="22.5" customHeight="1" x14ac:dyDescent="0.3">
      <c r="A483" s="172"/>
      <c r="B483" s="173"/>
      <c r="C483" s="169"/>
      <c r="D483" s="170" t="s">
        <v>353</v>
      </c>
      <c r="E483" s="58" t="s">
        <v>61</v>
      </c>
      <c r="F483" s="19">
        <f>F485+F486</f>
        <v>500</v>
      </c>
      <c r="G483" s="19">
        <f>G485+G486</f>
        <v>500</v>
      </c>
      <c r="H483" s="19">
        <f>H485+H486</f>
        <v>500</v>
      </c>
      <c r="I483" s="156">
        <f t="shared" si="148"/>
        <v>100</v>
      </c>
      <c r="J483" s="110">
        <f t="shared" si="149"/>
        <v>100</v>
      </c>
      <c r="K483" s="171"/>
      <c r="L483" s="171"/>
    </row>
    <row r="484" spans="1:12" ht="18.75" customHeight="1" x14ac:dyDescent="0.3">
      <c r="A484" s="172"/>
      <c r="B484" s="173"/>
      <c r="C484" s="169"/>
      <c r="D484" s="170"/>
      <c r="E484" s="58" t="s">
        <v>12</v>
      </c>
      <c r="F484" s="19"/>
      <c r="G484" s="19"/>
      <c r="H484" s="19"/>
      <c r="I484" s="156"/>
      <c r="J484" s="156"/>
      <c r="K484" s="171"/>
      <c r="L484" s="171"/>
    </row>
    <row r="485" spans="1:12" ht="41.25" customHeight="1" x14ac:dyDescent="0.3">
      <c r="A485" s="172"/>
      <c r="B485" s="173"/>
      <c r="C485" s="169"/>
      <c r="D485" s="170"/>
      <c r="E485" s="58" t="s">
        <v>62</v>
      </c>
      <c r="F485" s="55">
        <v>475</v>
      </c>
      <c r="G485" s="55">
        <v>475</v>
      </c>
      <c r="H485" s="55">
        <v>475</v>
      </c>
      <c r="I485" s="156">
        <f t="shared" ref="I485:I487" si="150">G485/F485*100</f>
        <v>100</v>
      </c>
      <c r="J485" s="110">
        <f t="shared" ref="J485:J487" si="151">H485/G485*100</f>
        <v>100</v>
      </c>
      <c r="K485" s="171"/>
      <c r="L485" s="171"/>
    </row>
    <row r="486" spans="1:12" ht="37.5" customHeight="1" x14ac:dyDescent="0.25">
      <c r="A486" s="172"/>
      <c r="B486" s="173"/>
      <c r="C486" s="169"/>
      <c r="D486" s="170"/>
      <c r="E486" s="58" t="s">
        <v>63</v>
      </c>
      <c r="F486" s="55">
        <v>25</v>
      </c>
      <c r="G486" s="55">
        <v>25</v>
      </c>
      <c r="H486" s="55">
        <v>25</v>
      </c>
      <c r="I486" s="111">
        <f t="shared" si="150"/>
        <v>100</v>
      </c>
      <c r="J486" s="110">
        <f t="shared" si="151"/>
        <v>100</v>
      </c>
      <c r="K486" s="171"/>
      <c r="L486" s="171"/>
    </row>
    <row r="487" spans="1:12" ht="22.5" customHeight="1" x14ac:dyDescent="0.3">
      <c r="A487" s="172"/>
      <c r="B487" s="173"/>
      <c r="C487" s="169"/>
      <c r="D487" s="170" t="s">
        <v>354</v>
      </c>
      <c r="E487" s="58" t="s">
        <v>61</v>
      </c>
      <c r="F487" s="19">
        <f>F489+F490</f>
        <v>4500</v>
      </c>
      <c r="G487" s="19">
        <f>G489+G490</f>
        <v>4500</v>
      </c>
      <c r="H487" s="19">
        <f>H489+H490</f>
        <v>4500</v>
      </c>
      <c r="I487" s="156">
        <f t="shared" si="150"/>
        <v>100</v>
      </c>
      <c r="J487" s="110">
        <f t="shared" si="151"/>
        <v>100</v>
      </c>
      <c r="K487" s="171"/>
      <c r="L487" s="171"/>
    </row>
    <row r="488" spans="1:12" ht="18.75" customHeight="1" x14ac:dyDescent="0.3">
      <c r="A488" s="172"/>
      <c r="B488" s="173"/>
      <c r="C488" s="169"/>
      <c r="D488" s="170"/>
      <c r="E488" s="58" t="s">
        <v>12</v>
      </c>
      <c r="F488" s="19"/>
      <c r="G488" s="19"/>
      <c r="H488" s="19"/>
      <c r="I488" s="156"/>
      <c r="J488" s="156"/>
      <c r="K488" s="171"/>
      <c r="L488" s="171"/>
    </row>
    <row r="489" spans="1:12" ht="41.25" customHeight="1" x14ac:dyDescent="0.3">
      <c r="A489" s="172"/>
      <c r="B489" s="173"/>
      <c r="C489" s="169"/>
      <c r="D489" s="170"/>
      <c r="E489" s="58" t="s">
        <v>62</v>
      </c>
      <c r="F489" s="55">
        <v>4275</v>
      </c>
      <c r="G489" s="55">
        <v>4275</v>
      </c>
      <c r="H489" s="55">
        <v>4275</v>
      </c>
      <c r="I489" s="156">
        <f t="shared" ref="I489:I490" si="152">G489/F489*100</f>
        <v>100</v>
      </c>
      <c r="J489" s="110">
        <f t="shared" ref="J489:J490" si="153">H489/G489*100</f>
        <v>100</v>
      </c>
      <c r="K489" s="171"/>
      <c r="L489" s="171"/>
    </row>
    <row r="490" spans="1:12" ht="37.5" customHeight="1" x14ac:dyDescent="0.25">
      <c r="A490" s="172"/>
      <c r="B490" s="173"/>
      <c r="C490" s="169"/>
      <c r="D490" s="170"/>
      <c r="E490" s="58" t="s">
        <v>63</v>
      </c>
      <c r="F490" s="55">
        <v>225</v>
      </c>
      <c r="G490" s="55">
        <v>225</v>
      </c>
      <c r="H490" s="55">
        <v>225</v>
      </c>
      <c r="I490" s="111">
        <f t="shared" si="152"/>
        <v>100</v>
      </c>
      <c r="J490" s="110">
        <f t="shared" si="153"/>
        <v>100</v>
      </c>
      <c r="K490" s="171"/>
      <c r="L490" s="171"/>
    </row>
    <row r="491" spans="1:12" s="31" customFormat="1" ht="24.75" customHeight="1" x14ac:dyDescent="0.25">
      <c r="A491" s="163" t="s">
        <v>314</v>
      </c>
      <c r="B491" s="164" t="s">
        <v>220</v>
      </c>
      <c r="C491" s="169"/>
      <c r="D491" s="164" t="s">
        <v>221</v>
      </c>
      <c r="E491" s="3" t="s">
        <v>61</v>
      </c>
      <c r="F491" s="18">
        <f>F492+F493</f>
        <v>733.68499999999995</v>
      </c>
      <c r="G491" s="18">
        <f>G492+G493</f>
        <v>733.67</v>
      </c>
      <c r="H491" s="18">
        <f>H492+H493</f>
        <v>733.68499999999995</v>
      </c>
      <c r="I491" s="138">
        <f>G491/F491*100</f>
        <v>99.997955525872811</v>
      </c>
      <c r="J491" s="138">
        <f t="shared" ref="J491:J492" si="154">H491/G491*100</f>
        <v>100.00204451592678</v>
      </c>
      <c r="K491" s="275"/>
      <c r="L491" s="275"/>
    </row>
    <row r="492" spans="1:12" s="31" customFormat="1" ht="42" customHeight="1" x14ac:dyDescent="0.25">
      <c r="A492" s="163"/>
      <c r="B492" s="164"/>
      <c r="C492" s="169"/>
      <c r="D492" s="164"/>
      <c r="E492" s="3" t="s">
        <v>62</v>
      </c>
      <c r="F492" s="18">
        <v>697</v>
      </c>
      <c r="G492" s="18">
        <v>697</v>
      </c>
      <c r="H492" s="18">
        <v>697</v>
      </c>
      <c r="I492" s="138">
        <f>G492/F492*100</f>
        <v>100</v>
      </c>
      <c r="J492" s="138">
        <f t="shared" si="154"/>
        <v>100</v>
      </c>
      <c r="K492" s="276"/>
      <c r="L492" s="276"/>
    </row>
    <row r="493" spans="1:12" s="31" customFormat="1" ht="46.5" customHeight="1" x14ac:dyDescent="0.25">
      <c r="A493" s="163"/>
      <c r="B493" s="164"/>
      <c r="C493" s="169"/>
      <c r="D493" s="164"/>
      <c r="E493" s="3" t="s">
        <v>63</v>
      </c>
      <c r="F493" s="18">
        <v>36.685000000000002</v>
      </c>
      <c r="G493" s="18">
        <v>36.67</v>
      </c>
      <c r="H493" s="18">
        <v>36.685000000000002</v>
      </c>
      <c r="I493" s="138">
        <f>G493/F493*100</f>
        <v>99.959111353414201</v>
      </c>
      <c r="J493" s="138">
        <f>H493/G493*100</f>
        <v>100.04090537223888</v>
      </c>
      <c r="K493" s="277"/>
      <c r="L493" s="277"/>
    </row>
    <row r="494" spans="1:12" ht="24.75" customHeight="1" x14ac:dyDescent="0.3">
      <c r="A494" s="163" t="s">
        <v>112</v>
      </c>
      <c r="B494" s="164" t="s">
        <v>222</v>
      </c>
      <c r="C494" s="169"/>
      <c r="D494" s="220"/>
      <c r="E494" s="3" t="s">
        <v>61</v>
      </c>
      <c r="F494" s="13">
        <f>F496+F497</f>
        <v>507643.17</v>
      </c>
      <c r="G494" s="13">
        <f>G496+G497</f>
        <v>507643.17</v>
      </c>
      <c r="H494" s="13">
        <f>H496+H497</f>
        <v>507643.17</v>
      </c>
      <c r="I494" s="122">
        <f t="shared" si="133"/>
        <v>100</v>
      </c>
      <c r="J494" s="122">
        <f t="shared" si="133"/>
        <v>100</v>
      </c>
      <c r="K494" s="171"/>
      <c r="L494" s="171"/>
    </row>
    <row r="495" spans="1:12" ht="21" customHeight="1" x14ac:dyDescent="0.3">
      <c r="A495" s="163"/>
      <c r="B495" s="164"/>
      <c r="C495" s="169"/>
      <c r="D495" s="220"/>
      <c r="E495" s="3" t="s">
        <v>12</v>
      </c>
      <c r="F495" s="13"/>
      <c r="G495" s="19"/>
      <c r="H495" s="19"/>
      <c r="I495" s="122"/>
      <c r="J495" s="122"/>
      <c r="K495" s="171"/>
      <c r="L495" s="171"/>
    </row>
    <row r="496" spans="1:12" ht="45" customHeight="1" x14ac:dyDescent="0.25">
      <c r="A496" s="163"/>
      <c r="B496" s="164"/>
      <c r="C496" s="169"/>
      <c r="D496" s="220"/>
      <c r="E496" s="3" t="s">
        <v>62</v>
      </c>
      <c r="F496" s="14">
        <f>F501+F505+F509</f>
        <v>230470</v>
      </c>
      <c r="G496" s="14">
        <f t="shared" ref="G496:H496" si="155">G501+G505+G509</f>
        <v>230470</v>
      </c>
      <c r="H496" s="14">
        <f t="shared" si="155"/>
        <v>230470</v>
      </c>
      <c r="I496" s="122">
        <f t="shared" si="133"/>
        <v>100</v>
      </c>
      <c r="J496" s="122">
        <f t="shared" si="133"/>
        <v>100</v>
      </c>
      <c r="K496" s="171"/>
      <c r="L496" s="171"/>
    </row>
    <row r="497" spans="1:14" ht="45" customHeight="1" x14ac:dyDescent="0.25">
      <c r="A497" s="163"/>
      <c r="B497" s="164"/>
      <c r="C497" s="169"/>
      <c r="D497" s="220"/>
      <c r="E497" s="3" t="s">
        <v>63</v>
      </c>
      <c r="F497" s="14">
        <f>F502+F506+F510</f>
        <v>277173.17</v>
      </c>
      <c r="G497" s="14">
        <f t="shared" ref="G497:H497" si="156">G502+G506+G510</f>
        <v>277173.17</v>
      </c>
      <c r="H497" s="14">
        <f t="shared" si="156"/>
        <v>277173.17</v>
      </c>
      <c r="I497" s="122">
        <f t="shared" si="133"/>
        <v>100</v>
      </c>
      <c r="J497" s="122">
        <f t="shared" si="133"/>
        <v>100</v>
      </c>
      <c r="K497" s="171"/>
      <c r="L497" s="171"/>
    </row>
    <row r="498" spans="1:14" ht="20.25" x14ac:dyDescent="0.3">
      <c r="A498" s="80"/>
      <c r="B498" s="37"/>
      <c r="C498" s="79" t="s">
        <v>12</v>
      </c>
      <c r="D498" s="89"/>
      <c r="E498" s="7"/>
      <c r="F498" s="19"/>
      <c r="G498" s="19"/>
      <c r="H498" s="19"/>
      <c r="I498" s="156"/>
      <c r="J498" s="156"/>
      <c r="K498" s="6"/>
      <c r="L498" s="6"/>
    </row>
    <row r="499" spans="1:14" ht="21" customHeight="1" x14ac:dyDescent="0.25">
      <c r="A499" s="183" t="s">
        <v>113</v>
      </c>
      <c r="B499" s="173"/>
      <c r="C499" s="169"/>
      <c r="D499" s="221" t="s">
        <v>408</v>
      </c>
      <c r="E499" s="58" t="s">
        <v>61</v>
      </c>
      <c r="F499" s="23">
        <f>F501+F502</f>
        <v>394485.28</v>
      </c>
      <c r="G499" s="23">
        <f>G501+G502</f>
        <v>394485.28</v>
      </c>
      <c r="H499" s="23">
        <f>H501+H502</f>
        <v>394485.28</v>
      </c>
      <c r="I499" s="110">
        <f t="shared" si="133"/>
        <v>100</v>
      </c>
      <c r="J499" s="110">
        <f t="shared" si="133"/>
        <v>100</v>
      </c>
      <c r="K499" s="272"/>
      <c r="L499" s="288"/>
    </row>
    <row r="500" spans="1:14" ht="19.5" customHeight="1" x14ac:dyDescent="0.3">
      <c r="A500" s="183"/>
      <c r="B500" s="173"/>
      <c r="C500" s="169"/>
      <c r="D500" s="222"/>
      <c r="E500" s="58" t="s">
        <v>12</v>
      </c>
      <c r="F500" s="23"/>
      <c r="G500" s="19"/>
      <c r="H500" s="23"/>
      <c r="I500" s="110"/>
      <c r="J500" s="110"/>
      <c r="K500" s="272"/>
      <c r="L500" s="288"/>
    </row>
    <row r="501" spans="1:14" ht="45.75" customHeight="1" x14ac:dyDescent="0.25">
      <c r="A501" s="183"/>
      <c r="B501" s="173"/>
      <c r="C501" s="169"/>
      <c r="D501" s="222"/>
      <c r="E501" s="58" t="s">
        <v>62</v>
      </c>
      <c r="F501" s="23">
        <v>179096.32000000001</v>
      </c>
      <c r="G501" s="23">
        <v>179096.32000000001</v>
      </c>
      <c r="H501" s="23">
        <v>179096.32000000001</v>
      </c>
      <c r="I501" s="110">
        <f t="shared" si="133"/>
        <v>100</v>
      </c>
      <c r="J501" s="110">
        <f t="shared" si="133"/>
        <v>100</v>
      </c>
      <c r="K501" s="272"/>
      <c r="L501" s="288"/>
    </row>
    <row r="502" spans="1:14" ht="61.5" customHeight="1" x14ac:dyDescent="0.25">
      <c r="A502" s="183"/>
      <c r="B502" s="173"/>
      <c r="C502" s="169"/>
      <c r="D502" s="223"/>
      <c r="E502" s="58" t="s">
        <v>63</v>
      </c>
      <c r="F502" s="23">
        <v>215388.96</v>
      </c>
      <c r="G502" s="23">
        <v>215388.96</v>
      </c>
      <c r="H502" s="23">
        <v>215388.96</v>
      </c>
      <c r="I502" s="110">
        <f>G502/F502*100</f>
        <v>100</v>
      </c>
      <c r="J502" s="110">
        <f>H502/G502*100</f>
        <v>100</v>
      </c>
      <c r="K502" s="272"/>
      <c r="L502" s="288"/>
    </row>
    <row r="503" spans="1:14" ht="23.25" customHeight="1" x14ac:dyDescent="0.25">
      <c r="A503" s="183" t="s">
        <v>163</v>
      </c>
      <c r="B503" s="173"/>
      <c r="C503" s="169"/>
      <c r="D503" s="221" t="s">
        <v>223</v>
      </c>
      <c r="E503" s="58" t="s">
        <v>66</v>
      </c>
      <c r="F503" s="23">
        <f>F505+F506</f>
        <v>63157.89</v>
      </c>
      <c r="G503" s="23">
        <f>G505+G506</f>
        <v>63157.89</v>
      </c>
      <c r="H503" s="23">
        <f>H505+H506</f>
        <v>63157.89</v>
      </c>
      <c r="I503" s="110">
        <f>G503/F503*100</f>
        <v>100</v>
      </c>
      <c r="J503" s="110">
        <f>H503/G503*100</f>
        <v>100</v>
      </c>
      <c r="K503" s="272"/>
      <c r="L503" s="289"/>
    </row>
    <row r="504" spans="1:14" ht="18.75" customHeight="1" x14ac:dyDescent="0.3">
      <c r="A504" s="183"/>
      <c r="B504" s="173"/>
      <c r="C504" s="169"/>
      <c r="D504" s="222"/>
      <c r="E504" s="58" t="s">
        <v>12</v>
      </c>
      <c r="F504" s="23"/>
      <c r="G504" s="19"/>
      <c r="H504" s="23"/>
      <c r="I504" s="110"/>
      <c r="J504" s="110"/>
      <c r="K504" s="272"/>
      <c r="L504" s="289"/>
    </row>
    <row r="505" spans="1:14" ht="43.5" customHeight="1" x14ac:dyDescent="0.25">
      <c r="A505" s="183"/>
      <c r="B505" s="173"/>
      <c r="C505" s="169"/>
      <c r="D505" s="222"/>
      <c r="E505" s="58" t="s">
        <v>62</v>
      </c>
      <c r="F505" s="23">
        <v>28673.68</v>
      </c>
      <c r="G505" s="23">
        <v>28673.68</v>
      </c>
      <c r="H505" s="23">
        <v>28673.68</v>
      </c>
      <c r="I505" s="110">
        <f t="shared" ref="I505:J507" si="157">G505/F505*100</f>
        <v>100</v>
      </c>
      <c r="J505" s="110">
        <f t="shared" si="157"/>
        <v>100</v>
      </c>
      <c r="K505" s="272"/>
      <c r="L505" s="289"/>
    </row>
    <row r="506" spans="1:14" ht="44.25" customHeight="1" x14ac:dyDescent="0.25">
      <c r="A506" s="183"/>
      <c r="B506" s="173"/>
      <c r="C506" s="169"/>
      <c r="D506" s="223"/>
      <c r="E506" s="58" t="s">
        <v>63</v>
      </c>
      <c r="F506" s="23">
        <v>34484.21</v>
      </c>
      <c r="G506" s="23">
        <v>34484.21</v>
      </c>
      <c r="H506" s="23">
        <v>34484.21</v>
      </c>
      <c r="I506" s="110">
        <f t="shared" si="157"/>
        <v>100</v>
      </c>
      <c r="J506" s="110">
        <f t="shared" si="157"/>
        <v>100</v>
      </c>
      <c r="K506" s="272"/>
      <c r="L506" s="289"/>
      <c r="N506" s="34"/>
    </row>
    <row r="507" spans="1:14" ht="21.75" customHeight="1" x14ac:dyDescent="0.25">
      <c r="A507" s="183" t="s">
        <v>315</v>
      </c>
      <c r="B507" s="173"/>
      <c r="C507" s="169"/>
      <c r="D507" s="232" t="s">
        <v>409</v>
      </c>
      <c r="E507" s="58" t="s">
        <v>66</v>
      </c>
      <c r="F507" s="23">
        <f>F509+F510</f>
        <v>50000</v>
      </c>
      <c r="G507" s="23">
        <f>G509+G510</f>
        <v>50000</v>
      </c>
      <c r="H507" s="23">
        <f>H509+H510</f>
        <v>50000</v>
      </c>
      <c r="I507" s="110">
        <f t="shared" si="157"/>
        <v>100</v>
      </c>
      <c r="J507" s="110">
        <f t="shared" si="157"/>
        <v>100</v>
      </c>
      <c r="K507" s="272"/>
      <c r="L507" s="272"/>
    </row>
    <row r="508" spans="1:14" ht="21" customHeight="1" x14ac:dyDescent="0.3">
      <c r="A508" s="183"/>
      <c r="B508" s="173"/>
      <c r="C508" s="169"/>
      <c r="D508" s="232"/>
      <c r="E508" s="58" t="s">
        <v>12</v>
      </c>
      <c r="F508" s="19"/>
      <c r="G508" s="55"/>
      <c r="H508" s="23"/>
      <c r="I508" s="110"/>
      <c r="J508" s="110"/>
      <c r="K508" s="272"/>
      <c r="L508" s="272"/>
    </row>
    <row r="509" spans="1:14" ht="42.75" customHeight="1" x14ac:dyDescent="0.25">
      <c r="A509" s="183"/>
      <c r="B509" s="173"/>
      <c r="C509" s="169"/>
      <c r="D509" s="232"/>
      <c r="E509" s="58" t="s">
        <v>62</v>
      </c>
      <c r="F509" s="23">
        <v>22700</v>
      </c>
      <c r="G509" s="23">
        <v>22700</v>
      </c>
      <c r="H509" s="23">
        <v>22700</v>
      </c>
      <c r="I509" s="110">
        <f t="shared" ref="I509:J510" si="158">G509/F509*100</f>
        <v>100</v>
      </c>
      <c r="J509" s="110">
        <f t="shared" si="158"/>
        <v>100</v>
      </c>
      <c r="K509" s="272"/>
      <c r="L509" s="272"/>
    </row>
    <row r="510" spans="1:14" ht="37.5" customHeight="1" x14ac:dyDescent="0.25">
      <c r="A510" s="183"/>
      <c r="B510" s="173"/>
      <c r="C510" s="169"/>
      <c r="D510" s="232"/>
      <c r="E510" s="58" t="s">
        <v>26</v>
      </c>
      <c r="F510" s="23">
        <v>27300</v>
      </c>
      <c r="G510" s="23">
        <v>27300</v>
      </c>
      <c r="H510" s="23">
        <v>27300</v>
      </c>
      <c r="I510" s="110">
        <f t="shared" si="158"/>
        <v>100</v>
      </c>
      <c r="J510" s="110">
        <f t="shared" si="158"/>
        <v>100</v>
      </c>
      <c r="K510" s="272"/>
      <c r="L510" s="272"/>
    </row>
    <row r="511" spans="1:14" ht="24.75" customHeight="1" x14ac:dyDescent="0.25">
      <c r="A511" s="163" t="s">
        <v>316</v>
      </c>
      <c r="B511" s="164" t="s">
        <v>224</v>
      </c>
      <c r="C511" s="169" t="s">
        <v>225</v>
      </c>
      <c r="D511" s="174" t="s">
        <v>410</v>
      </c>
      <c r="E511" s="3" t="s">
        <v>61</v>
      </c>
      <c r="F511" s="51">
        <f>F512+F513</f>
        <v>42433.33</v>
      </c>
      <c r="G511" s="51">
        <f t="shared" ref="G511:H511" si="159">G512+G513</f>
        <v>42433.33</v>
      </c>
      <c r="H511" s="51">
        <f t="shared" si="159"/>
        <v>42433.33</v>
      </c>
      <c r="I511" s="126">
        <f t="shared" ref="I511:I513" si="160">G511/F511*100</f>
        <v>100</v>
      </c>
      <c r="J511" s="126">
        <f t="shared" ref="J511:J513" si="161">H511/G511*100</f>
        <v>100</v>
      </c>
      <c r="K511" s="176"/>
      <c r="L511" s="176"/>
    </row>
    <row r="512" spans="1:14" ht="43.5" customHeight="1" x14ac:dyDescent="0.25">
      <c r="A512" s="163"/>
      <c r="B512" s="164"/>
      <c r="C512" s="169"/>
      <c r="D512" s="175"/>
      <c r="E512" s="3" t="s">
        <v>62</v>
      </c>
      <c r="F512" s="51">
        <v>42009</v>
      </c>
      <c r="G512" s="51">
        <v>42009</v>
      </c>
      <c r="H512" s="51">
        <v>42009</v>
      </c>
      <c r="I512" s="126">
        <f t="shared" si="160"/>
        <v>100</v>
      </c>
      <c r="J512" s="126">
        <f t="shared" si="161"/>
        <v>100</v>
      </c>
      <c r="K512" s="177"/>
      <c r="L512" s="177"/>
    </row>
    <row r="513" spans="1:12" ht="109.5" customHeight="1" x14ac:dyDescent="0.25">
      <c r="A513" s="163"/>
      <c r="B513" s="164"/>
      <c r="C513" s="169"/>
      <c r="D513" s="175"/>
      <c r="E513" s="3" t="s">
        <v>63</v>
      </c>
      <c r="F513" s="51">
        <v>424.33</v>
      </c>
      <c r="G513" s="51">
        <v>424.33</v>
      </c>
      <c r="H513" s="51">
        <v>424.33</v>
      </c>
      <c r="I513" s="126">
        <f t="shared" si="160"/>
        <v>100</v>
      </c>
      <c r="J513" s="126">
        <f t="shared" si="161"/>
        <v>100</v>
      </c>
      <c r="K513" s="178"/>
      <c r="L513" s="178"/>
    </row>
    <row r="514" spans="1:12" ht="24.75" customHeight="1" x14ac:dyDescent="0.25">
      <c r="A514" s="163" t="s">
        <v>355</v>
      </c>
      <c r="B514" s="164" t="s">
        <v>218</v>
      </c>
      <c r="C514" s="169"/>
      <c r="D514" s="174" t="s">
        <v>219</v>
      </c>
      <c r="E514" s="3" t="s">
        <v>61</v>
      </c>
      <c r="F514" s="51">
        <f>F515+F516</f>
        <v>113563.03</v>
      </c>
      <c r="G514" s="51">
        <f t="shared" ref="G514:H514" si="162">G515+G516</f>
        <v>113563.03</v>
      </c>
      <c r="H514" s="51">
        <f t="shared" si="162"/>
        <v>113563.03</v>
      </c>
      <c r="I514" s="126">
        <f t="shared" ref="I514:I516" si="163">G514/F514*100</f>
        <v>100</v>
      </c>
      <c r="J514" s="126">
        <f t="shared" ref="J514:J516" si="164">H514/G514*100</f>
        <v>100</v>
      </c>
      <c r="K514" s="176"/>
      <c r="L514" s="176"/>
    </row>
    <row r="515" spans="1:12" ht="43.5" customHeight="1" x14ac:dyDescent="0.25">
      <c r="A515" s="163"/>
      <c r="B515" s="164"/>
      <c r="C515" s="169"/>
      <c r="D515" s="175"/>
      <c r="E515" s="3" t="s">
        <v>62</v>
      </c>
      <c r="F515" s="51">
        <v>112427.4</v>
      </c>
      <c r="G515" s="51">
        <v>112427.4</v>
      </c>
      <c r="H515" s="51">
        <v>112427.4</v>
      </c>
      <c r="I515" s="126">
        <f t="shared" si="163"/>
        <v>100</v>
      </c>
      <c r="J515" s="126">
        <f t="shared" si="164"/>
        <v>100</v>
      </c>
      <c r="K515" s="177"/>
      <c r="L515" s="177"/>
    </row>
    <row r="516" spans="1:12" ht="79.5" customHeight="1" x14ac:dyDescent="0.25">
      <c r="A516" s="163"/>
      <c r="B516" s="164"/>
      <c r="C516" s="169"/>
      <c r="D516" s="175"/>
      <c r="E516" s="3" t="s">
        <v>63</v>
      </c>
      <c r="F516" s="51">
        <v>1135.6300000000001</v>
      </c>
      <c r="G516" s="51">
        <v>1135.6300000000001</v>
      </c>
      <c r="H516" s="51">
        <v>1135.6300000000001</v>
      </c>
      <c r="I516" s="126">
        <f t="shared" si="163"/>
        <v>100</v>
      </c>
      <c r="J516" s="126">
        <f t="shared" si="164"/>
        <v>100</v>
      </c>
      <c r="K516" s="178"/>
      <c r="L516" s="178"/>
    </row>
    <row r="517" spans="1:12" ht="18.75" customHeight="1" x14ac:dyDescent="0.3">
      <c r="A517" s="163" t="s">
        <v>114</v>
      </c>
      <c r="B517" s="168" t="s">
        <v>166</v>
      </c>
      <c r="C517" s="182"/>
      <c r="D517" s="220"/>
      <c r="E517" s="3" t="s">
        <v>11</v>
      </c>
      <c r="F517" s="51">
        <f>F519+F520</f>
        <v>152440.17299999998</v>
      </c>
      <c r="G517" s="51">
        <f>G519+G520</f>
        <v>152440.17299999998</v>
      </c>
      <c r="H517" s="51">
        <f>H519+H520</f>
        <v>152440.17299999998</v>
      </c>
      <c r="I517" s="138">
        <f t="shared" ref="I517:J517" si="165">G517/F517*100</f>
        <v>100</v>
      </c>
      <c r="J517" s="158">
        <f t="shared" si="165"/>
        <v>100</v>
      </c>
      <c r="K517" s="202" t="s">
        <v>411</v>
      </c>
      <c r="L517" s="171"/>
    </row>
    <row r="518" spans="1:12" ht="21.75" customHeight="1" x14ac:dyDescent="0.3">
      <c r="A518" s="163"/>
      <c r="B518" s="168"/>
      <c r="C518" s="182"/>
      <c r="D518" s="220"/>
      <c r="E518" s="3" t="s">
        <v>12</v>
      </c>
      <c r="F518" s="51"/>
      <c r="G518" s="19"/>
      <c r="H518" s="19"/>
      <c r="I518" s="138"/>
      <c r="J518" s="158"/>
      <c r="K518" s="202"/>
      <c r="L518" s="171"/>
    </row>
    <row r="519" spans="1:12" ht="45.75" customHeight="1" x14ac:dyDescent="0.25">
      <c r="A519" s="163"/>
      <c r="B519" s="168"/>
      <c r="C519" s="182"/>
      <c r="D519" s="220"/>
      <c r="E519" s="3" t="s">
        <v>13</v>
      </c>
      <c r="F519" s="51">
        <f t="shared" ref="F519:H520" si="166">F524</f>
        <v>150470.29999999999</v>
      </c>
      <c r="G519" s="51">
        <f t="shared" si="166"/>
        <v>150470.29999999999</v>
      </c>
      <c r="H519" s="51">
        <f t="shared" si="166"/>
        <v>150470.29999999999</v>
      </c>
      <c r="I519" s="138">
        <f>G519/F519*100</f>
        <v>100</v>
      </c>
      <c r="J519" s="138">
        <f>H519/G519*100</f>
        <v>100</v>
      </c>
      <c r="K519" s="202"/>
      <c r="L519" s="171"/>
    </row>
    <row r="520" spans="1:12" ht="39.75" customHeight="1" x14ac:dyDescent="0.25">
      <c r="A520" s="163"/>
      <c r="B520" s="168"/>
      <c r="C520" s="182"/>
      <c r="D520" s="220"/>
      <c r="E520" s="3" t="s">
        <v>14</v>
      </c>
      <c r="F520" s="51">
        <f t="shared" si="166"/>
        <v>1969.873</v>
      </c>
      <c r="G520" s="51">
        <f t="shared" si="166"/>
        <v>1969.873</v>
      </c>
      <c r="H520" s="51">
        <f t="shared" si="166"/>
        <v>1969.873</v>
      </c>
      <c r="I520" s="138">
        <f>G520/F520*100</f>
        <v>100</v>
      </c>
      <c r="J520" s="138">
        <f>H520/G520*100</f>
        <v>100</v>
      </c>
      <c r="K520" s="202"/>
      <c r="L520" s="171"/>
    </row>
    <row r="521" spans="1:12" ht="25.5" customHeight="1" x14ac:dyDescent="0.3">
      <c r="A521" s="80"/>
      <c r="B521" s="78" t="s">
        <v>12</v>
      </c>
      <c r="C521" s="79"/>
      <c r="D521" s="89"/>
      <c r="E521" s="3"/>
      <c r="F521" s="51"/>
      <c r="G521" s="19"/>
      <c r="H521" s="19"/>
      <c r="I521" s="156"/>
      <c r="J521" s="156"/>
      <c r="K521" s="6"/>
      <c r="L521" s="6"/>
    </row>
    <row r="522" spans="1:12" ht="25.5" customHeight="1" x14ac:dyDescent="0.3">
      <c r="A522" s="163" t="s">
        <v>115</v>
      </c>
      <c r="B522" s="186"/>
      <c r="C522" s="169" t="s">
        <v>171</v>
      </c>
      <c r="D522" s="220"/>
      <c r="E522" s="4" t="s">
        <v>11</v>
      </c>
      <c r="F522" s="65">
        <f>F524+F525</f>
        <v>152440.17299999998</v>
      </c>
      <c r="G522" s="65">
        <f>G524+G525</f>
        <v>152440.17299999998</v>
      </c>
      <c r="H522" s="65">
        <f>H524+H525</f>
        <v>152440.17299999998</v>
      </c>
      <c r="I522" s="161">
        <f>G522/F522*100</f>
        <v>100</v>
      </c>
      <c r="J522" s="161">
        <f>H522/G522*100</f>
        <v>100</v>
      </c>
      <c r="K522" s="171"/>
      <c r="L522" s="171"/>
    </row>
    <row r="523" spans="1:12" ht="20.25" customHeight="1" x14ac:dyDescent="0.3">
      <c r="A523" s="163"/>
      <c r="B523" s="186"/>
      <c r="C523" s="169"/>
      <c r="D523" s="220"/>
      <c r="E523" s="4" t="s">
        <v>12</v>
      </c>
      <c r="F523" s="65"/>
      <c r="G523" s="22"/>
      <c r="H523" s="22"/>
      <c r="I523" s="161"/>
      <c r="J523" s="161"/>
      <c r="K523" s="171"/>
      <c r="L523" s="171"/>
    </row>
    <row r="524" spans="1:12" ht="37.5" customHeight="1" x14ac:dyDescent="0.3">
      <c r="A524" s="163"/>
      <c r="B524" s="186"/>
      <c r="C524" s="169"/>
      <c r="D524" s="220"/>
      <c r="E524" s="4" t="s">
        <v>13</v>
      </c>
      <c r="F524" s="65">
        <f>F529+F533+F537+F541+F545+F549</f>
        <v>150470.29999999999</v>
      </c>
      <c r="G524" s="65">
        <f t="shared" ref="G524:H524" si="167">G529+G533+G537+G541+G545+G549</f>
        <v>150470.29999999999</v>
      </c>
      <c r="H524" s="65">
        <f t="shared" si="167"/>
        <v>150470.29999999999</v>
      </c>
      <c r="I524" s="161">
        <f>G524/F524*100</f>
        <v>100</v>
      </c>
      <c r="J524" s="135">
        <f>H524/G524*100</f>
        <v>100</v>
      </c>
      <c r="K524" s="171"/>
      <c r="L524" s="171"/>
    </row>
    <row r="525" spans="1:12" ht="40.5" customHeight="1" x14ac:dyDescent="0.3">
      <c r="A525" s="163"/>
      <c r="B525" s="186"/>
      <c r="C525" s="169"/>
      <c r="D525" s="220"/>
      <c r="E525" s="4" t="s">
        <v>14</v>
      </c>
      <c r="F525" s="65">
        <f>F530+F534+F538+F542+F546+F550</f>
        <v>1969.873</v>
      </c>
      <c r="G525" s="65">
        <f t="shared" ref="G525:H525" si="168">G530+G534+G538+G542+G546+G550</f>
        <v>1969.873</v>
      </c>
      <c r="H525" s="65">
        <f t="shared" si="168"/>
        <v>1969.873</v>
      </c>
      <c r="I525" s="161">
        <f>G525/F525*100</f>
        <v>100</v>
      </c>
      <c r="J525" s="135">
        <f>H525/G525*100</f>
        <v>100</v>
      </c>
      <c r="K525" s="171"/>
      <c r="L525" s="171"/>
    </row>
    <row r="526" spans="1:12" ht="22.5" customHeight="1" x14ac:dyDescent="0.3">
      <c r="A526" s="80"/>
      <c r="B526" s="78"/>
      <c r="C526" s="71" t="s">
        <v>12</v>
      </c>
      <c r="D526" s="89"/>
      <c r="E526" s="4"/>
      <c r="F526" s="65"/>
      <c r="G526" s="22"/>
      <c r="H526" s="22"/>
      <c r="I526" s="161"/>
      <c r="J526" s="161"/>
      <c r="K526" s="6"/>
      <c r="L526" s="6"/>
    </row>
    <row r="527" spans="1:12" ht="25.5" customHeight="1" x14ac:dyDescent="0.3">
      <c r="A527" s="183" t="s">
        <v>116</v>
      </c>
      <c r="B527" s="186"/>
      <c r="C527" s="182"/>
      <c r="D527" s="170" t="s">
        <v>79</v>
      </c>
      <c r="E527" s="58" t="s">
        <v>61</v>
      </c>
      <c r="F527" s="23">
        <f>F529+F530</f>
        <v>23211.212</v>
      </c>
      <c r="G527" s="23">
        <f>G529+G530</f>
        <v>23211.212</v>
      </c>
      <c r="H527" s="23">
        <f>H529+H530</f>
        <v>23211.212</v>
      </c>
      <c r="I527" s="156">
        <f>G527/F527*100</f>
        <v>100</v>
      </c>
      <c r="J527" s="156">
        <f>H527/G527*100</f>
        <v>100</v>
      </c>
      <c r="K527" s="171"/>
      <c r="L527" s="171"/>
    </row>
    <row r="528" spans="1:12" ht="25.5" customHeight="1" x14ac:dyDescent="0.3">
      <c r="A528" s="183"/>
      <c r="B528" s="186"/>
      <c r="C528" s="182"/>
      <c r="D528" s="170"/>
      <c r="E528" s="58" t="s">
        <v>12</v>
      </c>
      <c r="F528" s="23"/>
      <c r="G528" s="19"/>
      <c r="H528" s="19"/>
      <c r="I528" s="156"/>
      <c r="J528" s="156"/>
      <c r="K528" s="171"/>
      <c r="L528" s="171"/>
    </row>
    <row r="529" spans="1:12" ht="41.25" customHeight="1" x14ac:dyDescent="0.3">
      <c r="A529" s="183"/>
      <c r="B529" s="186"/>
      <c r="C529" s="182"/>
      <c r="D529" s="170"/>
      <c r="E529" s="58" t="s">
        <v>62</v>
      </c>
      <c r="F529" s="23">
        <v>22979.1</v>
      </c>
      <c r="G529" s="23">
        <v>22979.1</v>
      </c>
      <c r="H529" s="23">
        <v>22979.1</v>
      </c>
      <c r="I529" s="156">
        <f t="shared" ref="I529:J531" si="169">G529/F529*100</f>
        <v>100</v>
      </c>
      <c r="J529" s="111">
        <f t="shared" si="169"/>
        <v>100</v>
      </c>
      <c r="K529" s="171"/>
      <c r="L529" s="171"/>
    </row>
    <row r="530" spans="1:12" ht="47.25" customHeight="1" x14ac:dyDescent="0.25">
      <c r="A530" s="183"/>
      <c r="B530" s="186"/>
      <c r="C530" s="182"/>
      <c r="D530" s="170"/>
      <c r="E530" s="58" t="s">
        <v>63</v>
      </c>
      <c r="F530" s="23">
        <v>232.11199999999999</v>
      </c>
      <c r="G530" s="23">
        <v>232.11199999999999</v>
      </c>
      <c r="H530" s="23">
        <v>232.11199999999999</v>
      </c>
      <c r="I530" s="111">
        <f t="shared" si="169"/>
        <v>100</v>
      </c>
      <c r="J530" s="111">
        <f t="shared" si="169"/>
        <v>100</v>
      </c>
      <c r="K530" s="171"/>
      <c r="L530" s="171"/>
    </row>
    <row r="531" spans="1:12" ht="25.5" customHeight="1" x14ac:dyDescent="0.3">
      <c r="A531" s="183" t="s">
        <v>117</v>
      </c>
      <c r="B531" s="186"/>
      <c r="C531" s="182"/>
      <c r="D531" s="170" t="s">
        <v>80</v>
      </c>
      <c r="E531" s="58" t="s">
        <v>61</v>
      </c>
      <c r="F531" s="23">
        <f>F533+F534</f>
        <v>27299.493999999999</v>
      </c>
      <c r="G531" s="23">
        <f>G533+G534</f>
        <v>27299.493999999999</v>
      </c>
      <c r="H531" s="23">
        <f>H533+H534</f>
        <v>27299.493999999999</v>
      </c>
      <c r="I531" s="156">
        <f t="shared" si="169"/>
        <v>100</v>
      </c>
      <c r="J531" s="156">
        <f t="shared" si="169"/>
        <v>100</v>
      </c>
      <c r="K531" s="171"/>
      <c r="L531" s="171"/>
    </row>
    <row r="532" spans="1:12" ht="25.5" customHeight="1" x14ac:dyDescent="0.3">
      <c r="A532" s="183"/>
      <c r="B532" s="186"/>
      <c r="C532" s="182"/>
      <c r="D532" s="170"/>
      <c r="E532" s="58" t="s">
        <v>12</v>
      </c>
      <c r="F532" s="23"/>
      <c r="G532" s="55"/>
      <c r="H532" s="55"/>
      <c r="I532" s="111"/>
      <c r="J532" s="156"/>
      <c r="K532" s="171"/>
      <c r="L532" s="171"/>
    </row>
    <row r="533" spans="1:12" ht="41.25" customHeight="1" x14ac:dyDescent="0.3">
      <c r="A533" s="183"/>
      <c r="B533" s="186"/>
      <c r="C533" s="182"/>
      <c r="D533" s="170"/>
      <c r="E533" s="58" t="s">
        <v>62</v>
      </c>
      <c r="F533" s="23">
        <v>27026.5</v>
      </c>
      <c r="G533" s="23">
        <v>27026.5</v>
      </c>
      <c r="H533" s="23">
        <v>27026.5</v>
      </c>
      <c r="I533" s="111">
        <f t="shared" ref="I533:J535" si="170">G533/F533*100</f>
        <v>100</v>
      </c>
      <c r="J533" s="156">
        <f t="shared" si="170"/>
        <v>100</v>
      </c>
      <c r="K533" s="171"/>
      <c r="L533" s="171"/>
    </row>
    <row r="534" spans="1:12" ht="39" customHeight="1" x14ac:dyDescent="0.3">
      <c r="A534" s="183"/>
      <c r="B534" s="186"/>
      <c r="C534" s="182"/>
      <c r="D534" s="170"/>
      <c r="E534" s="58" t="s">
        <v>63</v>
      </c>
      <c r="F534" s="23">
        <v>272.99400000000003</v>
      </c>
      <c r="G534" s="23">
        <v>272.99400000000003</v>
      </c>
      <c r="H534" s="23">
        <v>272.99400000000003</v>
      </c>
      <c r="I534" s="111">
        <f t="shared" si="170"/>
        <v>100</v>
      </c>
      <c r="J534" s="156">
        <f t="shared" si="170"/>
        <v>100</v>
      </c>
      <c r="K534" s="171"/>
      <c r="L534" s="171"/>
    </row>
    <row r="535" spans="1:12" ht="19.5" customHeight="1" x14ac:dyDescent="0.3">
      <c r="A535" s="183" t="s">
        <v>118</v>
      </c>
      <c r="B535" s="186"/>
      <c r="C535" s="182"/>
      <c r="D535" s="170" t="s">
        <v>81</v>
      </c>
      <c r="E535" s="58" t="s">
        <v>61</v>
      </c>
      <c r="F535" s="23">
        <f>F537+F538</f>
        <v>65378.483999999997</v>
      </c>
      <c r="G535" s="23">
        <f>G537+G538</f>
        <v>65378.483999999997</v>
      </c>
      <c r="H535" s="23">
        <f>H537+H538</f>
        <v>65378.483999999997</v>
      </c>
      <c r="I535" s="156">
        <f t="shared" si="170"/>
        <v>100</v>
      </c>
      <c r="J535" s="156">
        <f t="shared" si="170"/>
        <v>100</v>
      </c>
      <c r="K535" s="171"/>
      <c r="L535" s="171"/>
    </row>
    <row r="536" spans="1:12" ht="19.5" customHeight="1" x14ac:dyDescent="0.3">
      <c r="A536" s="183"/>
      <c r="B536" s="186"/>
      <c r="C536" s="182"/>
      <c r="D536" s="170"/>
      <c r="E536" s="58" t="s">
        <v>12</v>
      </c>
      <c r="F536" s="23"/>
      <c r="G536" s="19"/>
      <c r="H536" s="19"/>
      <c r="I536" s="156"/>
      <c r="J536" s="156"/>
      <c r="K536" s="171"/>
      <c r="L536" s="171"/>
    </row>
    <row r="537" spans="1:12" ht="39.75" customHeight="1" x14ac:dyDescent="0.3">
      <c r="A537" s="183"/>
      <c r="B537" s="186"/>
      <c r="C537" s="182"/>
      <c r="D537" s="170"/>
      <c r="E537" s="58" t="s">
        <v>62</v>
      </c>
      <c r="F537" s="23">
        <v>64724.7</v>
      </c>
      <c r="G537" s="23">
        <v>64724.7</v>
      </c>
      <c r="H537" s="23">
        <v>64724.7</v>
      </c>
      <c r="I537" s="156">
        <f t="shared" ref="I537:J539" si="171">G537/F537*100</f>
        <v>100</v>
      </c>
      <c r="J537" s="156">
        <f t="shared" si="171"/>
        <v>100</v>
      </c>
      <c r="K537" s="171"/>
      <c r="L537" s="171"/>
    </row>
    <row r="538" spans="1:12" ht="39" customHeight="1" x14ac:dyDescent="0.3">
      <c r="A538" s="183"/>
      <c r="B538" s="186"/>
      <c r="C538" s="182"/>
      <c r="D538" s="170"/>
      <c r="E538" s="58" t="s">
        <v>63</v>
      </c>
      <c r="F538" s="23">
        <v>653.78399999999999</v>
      </c>
      <c r="G538" s="23">
        <v>653.78399999999999</v>
      </c>
      <c r="H538" s="23">
        <v>653.78399999999999</v>
      </c>
      <c r="I538" s="156">
        <f t="shared" si="171"/>
        <v>100</v>
      </c>
      <c r="J538" s="156">
        <f t="shared" si="171"/>
        <v>100</v>
      </c>
      <c r="K538" s="171"/>
      <c r="L538" s="171"/>
    </row>
    <row r="539" spans="1:12" ht="25.5" customHeight="1" x14ac:dyDescent="0.3">
      <c r="A539" s="183" t="s">
        <v>119</v>
      </c>
      <c r="B539" s="186"/>
      <c r="C539" s="182"/>
      <c r="D539" s="170" t="s">
        <v>82</v>
      </c>
      <c r="E539" s="58" t="s">
        <v>61</v>
      </c>
      <c r="F539" s="23">
        <f>F541+F542</f>
        <v>8536.3629999999994</v>
      </c>
      <c r="G539" s="23">
        <f>G541+G542</f>
        <v>8536.3629999999994</v>
      </c>
      <c r="H539" s="23">
        <f>H541+H542</f>
        <v>8536.3629999999994</v>
      </c>
      <c r="I539" s="156">
        <f t="shared" si="171"/>
        <v>100</v>
      </c>
      <c r="J539" s="156">
        <f t="shared" si="171"/>
        <v>100</v>
      </c>
      <c r="K539" s="171"/>
      <c r="L539" s="171"/>
    </row>
    <row r="540" spans="1:12" ht="25.5" customHeight="1" x14ac:dyDescent="0.3">
      <c r="A540" s="183"/>
      <c r="B540" s="186"/>
      <c r="C540" s="182"/>
      <c r="D540" s="170"/>
      <c r="E540" s="58" t="s">
        <v>12</v>
      </c>
      <c r="F540" s="23"/>
      <c r="G540" s="19"/>
      <c r="H540" s="19"/>
      <c r="I540" s="156"/>
      <c r="J540" s="156"/>
      <c r="K540" s="171"/>
      <c r="L540" s="171"/>
    </row>
    <row r="541" spans="1:12" ht="36.75" customHeight="1" x14ac:dyDescent="0.3">
      <c r="A541" s="183"/>
      <c r="B541" s="186"/>
      <c r="C541" s="182"/>
      <c r="D541" s="170"/>
      <c r="E541" s="58" t="s">
        <v>62</v>
      </c>
      <c r="F541" s="23">
        <v>8451</v>
      </c>
      <c r="G541" s="23">
        <v>8451</v>
      </c>
      <c r="H541" s="23">
        <v>8451</v>
      </c>
      <c r="I541" s="156">
        <f>G541/F541*100</f>
        <v>100</v>
      </c>
      <c r="J541" s="156">
        <f>H541/G541*100</f>
        <v>100</v>
      </c>
      <c r="K541" s="171"/>
      <c r="L541" s="171"/>
    </row>
    <row r="542" spans="1:12" ht="39" customHeight="1" x14ac:dyDescent="0.3">
      <c r="A542" s="183"/>
      <c r="B542" s="186"/>
      <c r="C542" s="182"/>
      <c r="D542" s="170"/>
      <c r="E542" s="58" t="s">
        <v>63</v>
      </c>
      <c r="F542" s="23">
        <v>85.363</v>
      </c>
      <c r="G542" s="23">
        <v>85.363</v>
      </c>
      <c r="H542" s="23">
        <v>85.363</v>
      </c>
      <c r="I542" s="156">
        <f>G542/F542*100</f>
        <v>100</v>
      </c>
      <c r="J542" s="156">
        <f>H542/G542*100</f>
        <v>100</v>
      </c>
      <c r="K542" s="171"/>
      <c r="L542" s="171"/>
    </row>
    <row r="543" spans="1:12" ht="25.5" customHeight="1" x14ac:dyDescent="0.3">
      <c r="A543" s="183" t="s">
        <v>120</v>
      </c>
      <c r="B543" s="186"/>
      <c r="C543" s="182"/>
      <c r="D543" s="170" t="s">
        <v>83</v>
      </c>
      <c r="E543" s="58" t="s">
        <v>61</v>
      </c>
      <c r="F543" s="23">
        <f>F545+F546</f>
        <v>3560.42</v>
      </c>
      <c r="G543" s="23">
        <f>G545+G546</f>
        <v>3560.42</v>
      </c>
      <c r="H543" s="23">
        <f>H545+H546</f>
        <v>3560.42</v>
      </c>
      <c r="I543" s="156">
        <f>G543/F543*100</f>
        <v>100</v>
      </c>
      <c r="J543" s="156">
        <f t="shared" ref="J543" si="172">H543/G543*100</f>
        <v>100</v>
      </c>
      <c r="K543" s="171"/>
      <c r="L543" s="171"/>
    </row>
    <row r="544" spans="1:12" ht="25.5" customHeight="1" x14ac:dyDescent="0.3">
      <c r="A544" s="183"/>
      <c r="B544" s="186"/>
      <c r="C544" s="182"/>
      <c r="D544" s="170"/>
      <c r="E544" s="58" t="s">
        <v>12</v>
      </c>
      <c r="F544" s="23"/>
      <c r="G544" s="19"/>
      <c r="H544" s="19"/>
      <c r="I544" s="156"/>
      <c r="J544" s="156"/>
      <c r="K544" s="171"/>
      <c r="L544" s="171"/>
    </row>
    <row r="545" spans="1:12" ht="40.5" customHeight="1" x14ac:dyDescent="0.3">
      <c r="A545" s="183"/>
      <c r="B545" s="186"/>
      <c r="C545" s="182"/>
      <c r="D545" s="170"/>
      <c r="E545" s="58" t="s">
        <v>62</v>
      </c>
      <c r="F545" s="23">
        <v>3382.4</v>
      </c>
      <c r="G545" s="23">
        <v>3382.4</v>
      </c>
      <c r="H545" s="23">
        <v>3382.4</v>
      </c>
      <c r="I545" s="156">
        <f t="shared" ref="I545:J547" si="173">G545/F545*100</f>
        <v>100</v>
      </c>
      <c r="J545" s="156">
        <f t="shared" si="173"/>
        <v>100</v>
      </c>
      <c r="K545" s="171"/>
      <c r="L545" s="171"/>
    </row>
    <row r="546" spans="1:12" ht="48.75" customHeight="1" x14ac:dyDescent="0.3">
      <c r="A546" s="183"/>
      <c r="B546" s="186"/>
      <c r="C546" s="182"/>
      <c r="D546" s="170"/>
      <c r="E546" s="58" t="s">
        <v>63</v>
      </c>
      <c r="F546" s="23">
        <v>178.02</v>
      </c>
      <c r="G546" s="23">
        <v>178.02</v>
      </c>
      <c r="H546" s="23">
        <v>178.02</v>
      </c>
      <c r="I546" s="156">
        <f t="shared" si="173"/>
        <v>100</v>
      </c>
      <c r="J546" s="156">
        <f t="shared" si="173"/>
        <v>100</v>
      </c>
      <c r="K546" s="171"/>
      <c r="L546" s="171"/>
    </row>
    <row r="547" spans="1:12" ht="25.5" customHeight="1" x14ac:dyDescent="0.3">
      <c r="A547" s="165" t="s">
        <v>317</v>
      </c>
      <c r="B547" s="193"/>
      <c r="C547" s="282"/>
      <c r="D547" s="170" t="s">
        <v>170</v>
      </c>
      <c r="E547" s="57" t="s">
        <v>11</v>
      </c>
      <c r="F547" s="23">
        <f>F549+F550</f>
        <v>24454.199999999997</v>
      </c>
      <c r="G547" s="23">
        <f>G549+G550</f>
        <v>24454.199999999997</v>
      </c>
      <c r="H547" s="23">
        <f>H549+H550</f>
        <v>24454.199999999997</v>
      </c>
      <c r="I547" s="156">
        <f>G547/F547*100</f>
        <v>100</v>
      </c>
      <c r="J547" s="156">
        <f t="shared" si="173"/>
        <v>100</v>
      </c>
      <c r="K547" s="202"/>
      <c r="L547" s="275"/>
    </row>
    <row r="548" spans="1:12" ht="21" customHeight="1" x14ac:dyDescent="0.3">
      <c r="A548" s="166"/>
      <c r="B548" s="194"/>
      <c r="C548" s="283"/>
      <c r="D548" s="170"/>
      <c r="E548" s="58" t="s">
        <v>12</v>
      </c>
      <c r="F548" s="66"/>
      <c r="G548" s="66"/>
      <c r="H548" s="23"/>
      <c r="I548" s="156"/>
      <c r="J548" s="110"/>
      <c r="K548" s="202"/>
      <c r="L548" s="276"/>
    </row>
    <row r="549" spans="1:12" ht="42" customHeight="1" x14ac:dyDescent="0.3">
      <c r="A549" s="166"/>
      <c r="B549" s="194"/>
      <c r="C549" s="283"/>
      <c r="D549" s="170"/>
      <c r="E549" s="58" t="s">
        <v>13</v>
      </c>
      <c r="F549" s="23">
        <v>23906.6</v>
      </c>
      <c r="G549" s="23">
        <v>23906.6</v>
      </c>
      <c r="H549" s="23">
        <v>23906.6</v>
      </c>
      <c r="I549" s="156">
        <v>100</v>
      </c>
      <c r="J549" s="156">
        <f>H549/G549*100</f>
        <v>100</v>
      </c>
      <c r="K549" s="202"/>
      <c r="L549" s="276"/>
    </row>
    <row r="550" spans="1:12" ht="42.75" customHeight="1" x14ac:dyDescent="0.3">
      <c r="A550" s="167"/>
      <c r="B550" s="195"/>
      <c r="C550" s="284"/>
      <c r="D550" s="170"/>
      <c r="E550" s="58" t="s">
        <v>14</v>
      </c>
      <c r="F550" s="23">
        <v>547.6</v>
      </c>
      <c r="G550" s="23">
        <v>547.6</v>
      </c>
      <c r="H550" s="23">
        <v>547.6</v>
      </c>
      <c r="I550" s="156">
        <v>100</v>
      </c>
      <c r="J550" s="156">
        <f>H550/G550*100</f>
        <v>100</v>
      </c>
      <c r="K550" s="202"/>
      <c r="L550" s="277"/>
    </row>
    <row r="551" spans="1:12" ht="18.75" customHeight="1" x14ac:dyDescent="0.3">
      <c r="A551" s="163" t="s">
        <v>121</v>
      </c>
      <c r="B551" s="168" t="s">
        <v>99</v>
      </c>
      <c r="C551" s="182"/>
      <c r="D551" s="220"/>
      <c r="E551" s="113" t="s">
        <v>11</v>
      </c>
      <c r="F551" s="13">
        <f>F553+F554</f>
        <v>231754.70100000003</v>
      </c>
      <c r="G551" s="13">
        <f>G553+G554</f>
        <v>231754.70100000003</v>
      </c>
      <c r="H551" s="13">
        <f>H553+H554</f>
        <v>194772.96299999999</v>
      </c>
      <c r="I551" s="158">
        <f>G551/F551*100</f>
        <v>100</v>
      </c>
      <c r="J551" s="161">
        <f>H551/G551*100</f>
        <v>84.042723689993224</v>
      </c>
      <c r="K551" s="171"/>
      <c r="L551" s="171"/>
    </row>
    <row r="552" spans="1:12" ht="18.75" customHeight="1" x14ac:dyDescent="0.3">
      <c r="A552" s="163"/>
      <c r="B552" s="168"/>
      <c r="C552" s="182"/>
      <c r="D552" s="220"/>
      <c r="E552" s="3" t="s">
        <v>12</v>
      </c>
      <c r="F552" s="13"/>
      <c r="G552" s="19"/>
      <c r="H552" s="19"/>
      <c r="I552" s="158"/>
      <c r="J552" s="158"/>
      <c r="K552" s="171"/>
      <c r="L552" s="171"/>
    </row>
    <row r="553" spans="1:12" ht="38.25" customHeight="1" x14ac:dyDescent="0.3">
      <c r="A553" s="163"/>
      <c r="B553" s="168"/>
      <c r="C553" s="182"/>
      <c r="D553" s="220"/>
      <c r="E553" s="3" t="s">
        <v>13</v>
      </c>
      <c r="F553" s="13">
        <f t="shared" ref="F553:H554" si="174">F558+F567+F576+F585</f>
        <v>219032.80000000002</v>
      </c>
      <c r="G553" s="13">
        <f t="shared" si="174"/>
        <v>219032.80000000002</v>
      </c>
      <c r="H553" s="13">
        <f t="shared" si="174"/>
        <v>184682.321</v>
      </c>
      <c r="I553" s="158">
        <f>G553/F553*100</f>
        <v>100</v>
      </c>
      <c r="J553" s="161">
        <f>H553/G553*100</f>
        <v>84.317198611349525</v>
      </c>
      <c r="K553" s="171"/>
      <c r="L553" s="171"/>
    </row>
    <row r="554" spans="1:12" ht="40.5" x14ac:dyDescent="0.3">
      <c r="A554" s="163"/>
      <c r="B554" s="168"/>
      <c r="C554" s="182"/>
      <c r="D554" s="220"/>
      <c r="E554" s="3" t="s">
        <v>14</v>
      </c>
      <c r="F554" s="13">
        <f t="shared" si="174"/>
        <v>12721.901000000002</v>
      </c>
      <c r="G554" s="13">
        <f t="shared" si="174"/>
        <v>12721.901000000002</v>
      </c>
      <c r="H554" s="13">
        <f t="shared" si="174"/>
        <v>10090.642</v>
      </c>
      <c r="I554" s="138">
        <f>G554/F554*100</f>
        <v>100</v>
      </c>
      <c r="J554" s="161">
        <f>H554/G554*100</f>
        <v>79.317092626329966</v>
      </c>
      <c r="K554" s="171"/>
      <c r="L554" s="171"/>
    </row>
    <row r="555" spans="1:12" s="35" customFormat="1" ht="22.5" customHeight="1" x14ac:dyDescent="0.3">
      <c r="A555" s="80"/>
      <c r="B555" s="84" t="s">
        <v>12</v>
      </c>
      <c r="C555" s="79"/>
      <c r="D555" s="89"/>
      <c r="E555" s="114"/>
      <c r="F555" s="115"/>
      <c r="G555" s="115"/>
      <c r="H555" s="115"/>
      <c r="I555" s="162"/>
      <c r="J555" s="162"/>
      <c r="K555" s="73"/>
      <c r="L555" s="116"/>
    </row>
    <row r="556" spans="1:12" s="30" customFormat="1" ht="23.25" customHeight="1" x14ac:dyDescent="0.3">
      <c r="A556" s="163" t="s">
        <v>122</v>
      </c>
      <c r="B556" s="168"/>
      <c r="C556" s="169" t="s">
        <v>76</v>
      </c>
      <c r="D556" s="220"/>
      <c r="E556" s="117" t="s">
        <v>11</v>
      </c>
      <c r="F556" s="22">
        <f>F558+F559</f>
        <v>52009.797999999995</v>
      </c>
      <c r="G556" s="22">
        <f>G558+G559</f>
        <v>52009.797999999995</v>
      </c>
      <c r="H556" s="22">
        <f>H558+H559</f>
        <v>51758.504999999997</v>
      </c>
      <c r="I556" s="161">
        <f t="shared" ref="I556:I606" si="175">G556/F556*100</f>
        <v>100</v>
      </c>
      <c r="J556" s="161">
        <f>H556/G556*100</f>
        <v>99.516835270154289</v>
      </c>
      <c r="K556" s="183" t="s">
        <v>100</v>
      </c>
      <c r="L556" s="274"/>
    </row>
    <row r="557" spans="1:12" s="30" customFormat="1" ht="20.25" x14ac:dyDescent="0.3">
      <c r="A557" s="163"/>
      <c r="B557" s="168"/>
      <c r="C557" s="169"/>
      <c r="D557" s="220"/>
      <c r="E557" s="4" t="s">
        <v>12</v>
      </c>
      <c r="F557" s="22"/>
      <c r="G557" s="22"/>
      <c r="H557" s="22"/>
      <c r="I557" s="161"/>
      <c r="J557" s="161"/>
      <c r="K557" s="183"/>
      <c r="L557" s="274"/>
    </row>
    <row r="558" spans="1:12" s="30" customFormat="1" ht="41.25" customHeight="1" x14ac:dyDescent="0.3">
      <c r="A558" s="163"/>
      <c r="B558" s="168"/>
      <c r="C558" s="169"/>
      <c r="D558" s="220"/>
      <c r="E558" s="4" t="s">
        <v>13</v>
      </c>
      <c r="F558" s="103">
        <f t="shared" ref="F558:H559" si="176">F563</f>
        <v>51489.7</v>
      </c>
      <c r="G558" s="103">
        <f t="shared" si="176"/>
        <v>51489.7</v>
      </c>
      <c r="H558" s="103">
        <f t="shared" si="176"/>
        <v>51240.92</v>
      </c>
      <c r="I558" s="135">
        <f t="shared" si="175"/>
        <v>100</v>
      </c>
      <c r="J558" s="161">
        <f>H558/G558*100</f>
        <v>99.51683540591614</v>
      </c>
      <c r="K558" s="183"/>
      <c r="L558" s="274"/>
    </row>
    <row r="559" spans="1:12" s="30" customFormat="1" ht="42" customHeight="1" x14ac:dyDescent="0.3">
      <c r="A559" s="163"/>
      <c r="B559" s="168"/>
      <c r="C559" s="169"/>
      <c r="D559" s="220"/>
      <c r="E559" s="4" t="s">
        <v>14</v>
      </c>
      <c r="F559" s="103">
        <f t="shared" si="176"/>
        <v>520.09799999999996</v>
      </c>
      <c r="G559" s="103">
        <f t="shared" si="176"/>
        <v>520.09799999999996</v>
      </c>
      <c r="H559" s="103">
        <f t="shared" si="176"/>
        <v>517.58500000000004</v>
      </c>
      <c r="I559" s="135">
        <f t="shared" si="175"/>
        <v>100</v>
      </c>
      <c r="J559" s="161">
        <f>H559/G559*100</f>
        <v>99.516821829732109</v>
      </c>
      <c r="K559" s="183"/>
      <c r="L559" s="274"/>
    </row>
    <row r="560" spans="1:12" ht="19.5" customHeight="1" x14ac:dyDescent="0.3">
      <c r="A560" s="80"/>
      <c r="B560" s="37"/>
      <c r="C560" s="71" t="s">
        <v>12</v>
      </c>
      <c r="D560" s="89"/>
      <c r="E560" s="7"/>
      <c r="F560" s="19"/>
      <c r="G560" s="19"/>
      <c r="H560" s="19"/>
      <c r="I560" s="156"/>
      <c r="J560" s="156"/>
      <c r="K560" s="6"/>
      <c r="L560" s="6"/>
    </row>
    <row r="561" spans="1:12" ht="19.5" customHeight="1" x14ac:dyDescent="0.3">
      <c r="A561" s="183" t="s">
        <v>123</v>
      </c>
      <c r="B561" s="173"/>
      <c r="C561" s="169"/>
      <c r="D561" s="170" t="s">
        <v>77</v>
      </c>
      <c r="E561" s="118" t="s">
        <v>11</v>
      </c>
      <c r="F561" s="19">
        <f>F563+F564</f>
        <v>52009.797999999995</v>
      </c>
      <c r="G561" s="19">
        <f>G563+G564</f>
        <v>52009.797999999995</v>
      </c>
      <c r="H561" s="19">
        <f>H563+H564</f>
        <v>51758.504999999997</v>
      </c>
      <c r="I561" s="156">
        <f t="shared" si="175"/>
        <v>100</v>
      </c>
      <c r="J561" s="156">
        <f>H561/G561*100</f>
        <v>99.516835270154289</v>
      </c>
      <c r="K561" s="183"/>
      <c r="L561" s="171"/>
    </row>
    <row r="562" spans="1:12" ht="20.25" x14ac:dyDescent="0.3">
      <c r="A562" s="183"/>
      <c r="B562" s="173"/>
      <c r="C562" s="169"/>
      <c r="D562" s="170"/>
      <c r="E562" s="58" t="s">
        <v>12</v>
      </c>
      <c r="F562" s="19"/>
      <c r="G562" s="19"/>
      <c r="H562" s="19"/>
      <c r="I562" s="156"/>
      <c r="J562" s="156"/>
      <c r="K562" s="183"/>
      <c r="L562" s="171"/>
    </row>
    <row r="563" spans="1:12" ht="39" customHeight="1" x14ac:dyDescent="0.3">
      <c r="A563" s="183"/>
      <c r="B563" s="173"/>
      <c r="C563" s="169"/>
      <c r="D563" s="170"/>
      <c r="E563" s="58" t="s">
        <v>13</v>
      </c>
      <c r="F563" s="23">
        <v>51489.7</v>
      </c>
      <c r="G563" s="23">
        <v>51489.7</v>
      </c>
      <c r="H563" s="23">
        <v>51240.92</v>
      </c>
      <c r="I563" s="111">
        <f t="shared" si="175"/>
        <v>100</v>
      </c>
      <c r="J563" s="156">
        <f>H563/G563*100</f>
        <v>99.51683540591614</v>
      </c>
      <c r="K563" s="183"/>
      <c r="L563" s="171"/>
    </row>
    <row r="564" spans="1:12" ht="40.5" x14ac:dyDescent="0.3">
      <c r="A564" s="183"/>
      <c r="B564" s="173"/>
      <c r="C564" s="169"/>
      <c r="D564" s="170"/>
      <c r="E564" s="58" t="s">
        <v>14</v>
      </c>
      <c r="F564" s="23">
        <v>520.09799999999996</v>
      </c>
      <c r="G564" s="23">
        <v>520.09799999999996</v>
      </c>
      <c r="H564" s="23">
        <v>517.58500000000004</v>
      </c>
      <c r="I564" s="111">
        <f t="shared" si="175"/>
        <v>100</v>
      </c>
      <c r="J564" s="156">
        <f>H564/G564*100</f>
        <v>99.516821829732109</v>
      </c>
      <c r="K564" s="183"/>
      <c r="L564" s="171"/>
    </row>
    <row r="565" spans="1:12" s="30" customFormat="1" ht="24" customHeight="1" x14ac:dyDescent="0.3">
      <c r="A565" s="163" t="s">
        <v>124</v>
      </c>
      <c r="B565" s="173"/>
      <c r="C565" s="169" t="s">
        <v>172</v>
      </c>
      <c r="D565" s="170"/>
      <c r="E565" s="117" t="s">
        <v>11</v>
      </c>
      <c r="F565" s="22">
        <f>F567+F568</f>
        <v>23610.315999999999</v>
      </c>
      <c r="G565" s="22">
        <f>G567+G568</f>
        <v>23610.315999999999</v>
      </c>
      <c r="H565" s="22">
        <f>H567+H568</f>
        <v>23610.315999999999</v>
      </c>
      <c r="I565" s="161">
        <f t="shared" si="175"/>
        <v>100</v>
      </c>
      <c r="J565" s="161">
        <f>H565/G565*100</f>
        <v>100</v>
      </c>
      <c r="K565" s="183" t="s">
        <v>100</v>
      </c>
      <c r="L565" s="274"/>
    </row>
    <row r="566" spans="1:12" s="30" customFormat="1" ht="20.25" customHeight="1" x14ac:dyDescent="0.3">
      <c r="A566" s="163"/>
      <c r="B566" s="173"/>
      <c r="C566" s="169"/>
      <c r="D566" s="170"/>
      <c r="E566" s="4" t="s">
        <v>12</v>
      </c>
      <c r="F566" s="22"/>
      <c r="G566" s="22"/>
      <c r="H566" s="22"/>
      <c r="I566" s="161"/>
      <c r="J566" s="161"/>
      <c r="K566" s="183"/>
      <c r="L566" s="274"/>
    </row>
    <row r="567" spans="1:12" s="30" customFormat="1" ht="37.5" customHeight="1" x14ac:dyDescent="0.3">
      <c r="A567" s="163"/>
      <c r="B567" s="173"/>
      <c r="C567" s="169"/>
      <c r="D567" s="170"/>
      <c r="E567" s="4" t="s">
        <v>13</v>
      </c>
      <c r="F567" s="103">
        <f t="shared" ref="F567:H568" si="177">F572</f>
        <v>22429.8</v>
      </c>
      <c r="G567" s="103">
        <f t="shared" si="177"/>
        <v>22429.8</v>
      </c>
      <c r="H567" s="103">
        <f t="shared" si="177"/>
        <v>22429.8</v>
      </c>
      <c r="I567" s="142">
        <f t="shared" si="175"/>
        <v>100</v>
      </c>
      <c r="J567" s="161">
        <f>H567/G567*100</f>
        <v>100</v>
      </c>
      <c r="K567" s="183"/>
      <c r="L567" s="274"/>
    </row>
    <row r="568" spans="1:12" s="30" customFormat="1" ht="40.5" x14ac:dyDescent="0.3">
      <c r="A568" s="163"/>
      <c r="B568" s="173"/>
      <c r="C568" s="169"/>
      <c r="D568" s="170"/>
      <c r="E568" s="4" t="s">
        <v>14</v>
      </c>
      <c r="F568" s="103">
        <f t="shared" si="177"/>
        <v>1180.5160000000001</v>
      </c>
      <c r="G568" s="103">
        <f t="shared" si="177"/>
        <v>1180.5160000000001</v>
      </c>
      <c r="H568" s="103">
        <f t="shared" si="177"/>
        <v>1180.5160000000001</v>
      </c>
      <c r="I568" s="142">
        <f t="shared" si="175"/>
        <v>100</v>
      </c>
      <c r="J568" s="161">
        <f>H568/G568*100</f>
        <v>100</v>
      </c>
      <c r="K568" s="183"/>
      <c r="L568" s="274"/>
    </row>
    <row r="569" spans="1:12" ht="22.5" customHeight="1" x14ac:dyDescent="0.3">
      <c r="A569" s="80"/>
      <c r="B569" s="37"/>
      <c r="C569" s="71" t="s">
        <v>12</v>
      </c>
      <c r="D569" s="89"/>
      <c r="E569" s="7"/>
      <c r="F569" s="19"/>
      <c r="G569" s="19"/>
      <c r="H569" s="19"/>
      <c r="I569" s="156"/>
      <c r="J569" s="156"/>
      <c r="K569" s="6"/>
      <c r="L569" s="6"/>
    </row>
    <row r="570" spans="1:12" ht="20.25" customHeight="1" x14ac:dyDescent="0.3">
      <c r="A570" s="183" t="s">
        <v>125</v>
      </c>
      <c r="B570" s="173"/>
      <c r="C570" s="169"/>
      <c r="D570" s="170" t="s">
        <v>78</v>
      </c>
      <c r="E570" s="118" t="s">
        <v>11</v>
      </c>
      <c r="F570" s="19">
        <f>F572+F573</f>
        <v>23610.315999999999</v>
      </c>
      <c r="G570" s="55">
        <f>G572+G573</f>
        <v>23610.315999999999</v>
      </c>
      <c r="H570" s="55">
        <f>H572+H573</f>
        <v>23610.315999999999</v>
      </c>
      <c r="I570" s="156">
        <f t="shared" si="175"/>
        <v>100</v>
      </c>
      <c r="J570" s="156">
        <f>H570/G570*100</f>
        <v>100</v>
      </c>
      <c r="K570" s="183"/>
      <c r="L570" s="171"/>
    </row>
    <row r="571" spans="1:12" ht="20.25" x14ac:dyDescent="0.3">
      <c r="A571" s="183"/>
      <c r="B571" s="173"/>
      <c r="C571" s="169"/>
      <c r="D571" s="170"/>
      <c r="E571" s="58" t="s">
        <v>12</v>
      </c>
      <c r="F571" s="19"/>
      <c r="G571" s="55"/>
      <c r="H571" s="55"/>
      <c r="I571" s="156"/>
      <c r="J571" s="156"/>
      <c r="K571" s="183"/>
      <c r="L571" s="171"/>
    </row>
    <row r="572" spans="1:12" ht="40.5" x14ac:dyDescent="0.3">
      <c r="A572" s="183"/>
      <c r="B572" s="173"/>
      <c r="C572" s="169"/>
      <c r="D572" s="170"/>
      <c r="E572" s="58" t="s">
        <v>13</v>
      </c>
      <c r="F572" s="23">
        <v>22429.8</v>
      </c>
      <c r="G572" s="23">
        <v>22429.8</v>
      </c>
      <c r="H572" s="23">
        <v>22429.8</v>
      </c>
      <c r="I572" s="111">
        <f t="shared" si="175"/>
        <v>100</v>
      </c>
      <c r="J572" s="156">
        <f>H572/G572*100</f>
        <v>100</v>
      </c>
      <c r="K572" s="183"/>
      <c r="L572" s="171"/>
    </row>
    <row r="573" spans="1:12" ht="40.5" x14ac:dyDescent="0.3">
      <c r="A573" s="183"/>
      <c r="B573" s="173"/>
      <c r="C573" s="169"/>
      <c r="D573" s="170"/>
      <c r="E573" s="58" t="s">
        <v>14</v>
      </c>
      <c r="F573" s="23">
        <v>1180.5160000000001</v>
      </c>
      <c r="G573" s="23">
        <v>1180.5160000000001</v>
      </c>
      <c r="H573" s="23">
        <v>1180.5160000000001</v>
      </c>
      <c r="I573" s="111">
        <f t="shared" si="175"/>
        <v>100</v>
      </c>
      <c r="J573" s="156">
        <f>H573/G573*100</f>
        <v>100</v>
      </c>
      <c r="K573" s="183"/>
      <c r="L573" s="171"/>
    </row>
    <row r="574" spans="1:12" s="30" customFormat="1" ht="18" customHeight="1" x14ac:dyDescent="0.3">
      <c r="A574" s="163" t="s">
        <v>126</v>
      </c>
      <c r="B574" s="173"/>
      <c r="C574" s="169" t="s">
        <v>173</v>
      </c>
      <c r="D574" s="170"/>
      <c r="E574" s="117" t="s">
        <v>11</v>
      </c>
      <c r="F574" s="22">
        <f>F576+F577</f>
        <v>8936.9470000000001</v>
      </c>
      <c r="G574" s="22">
        <f>G576+G577</f>
        <v>8936.9470000000001</v>
      </c>
      <c r="H574" s="22">
        <f>H576+H577</f>
        <v>8483.2109999999993</v>
      </c>
      <c r="I574" s="161">
        <f t="shared" si="175"/>
        <v>100</v>
      </c>
      <c r="J574" s="161">
        <f>H574/G574*100</f>
        <v>94.922919426511072</v>
      </c>
      <c r="K574" s="183" t="s">
        <v>100</v>
      </c>
      <c r="L574" s="274"/>
    </row>
    <row r="575" spans="1:12" s="30" customFormat="1" ht="24.75" customHeight="1" x14ac:dyDescent="0.3">
      <c r="A575" s="163"/>
      <c r="B575" s="173"/>
      <c r="C575" s="169"/>
      <c r="D575" s="170"/>
      <c r="E575" s="4" t="s">
        <v>12</v>
      </c>
      <c r="F575" s="22"/>
      <c r="G575" s="22"/>
      <c r="H575" s="22"/>
      <c r="I575" s="161"/>
      <c r="J575" s="161"/>
      <c r="K575" s="183"/>
      <c r="L575" s="274"/>
    </row>
    <row r="576" spans="1:12" s="30" customFormat="1" ht="44.25" customHeight="1" x14ac:dyDescent="0.3">
      <c r="A576" s="163"/>
      <c r="B576" s="173"/>
      <c r="C576" s="169"/>
      <c r="D576" s="170"/>
      <c r="E576" s="4" t="s">
        <v>13</v>
      </c>
      <c r="F576" s="20">
        <f t="shared" ref="F576:G577" si="178">F581</f>
        <v>8490.1</v>
      </c>
      <c r="G576" s="20">
        <f t="shared" si="178"/>
        <v>8490.1</v>
      </c>
      <c r="H576" s="20">
        <v>8059.05</v>
      </c>
      <c r="I576" s="135">
        <f t="shared" si="175"/>
        <v>100</v>
      </c>
      <c r="J576" s="161">
        <f>H576/G576*100</f>
        <v>94.922910213071702</v>
      </c>
      <c r="K576" s="183"/>
      <c r="L576" s="274"/>
    </row>
    <row r="577" spans="1:12" s="30" customFormat="1" ht="40.5" x14ac:dyDescent="0.3">
      <c r="A577" s="163"/>
      <c r="B577" s="173"/>
      <c r="C577" s="169"/>
      <c r="D577" s="170"/>
      <c r="E577" s="4" t="s">
        <v>14</v>
      </c>
      <c r="F577" s="20">
        <f t="shared" si="178"/>
        <v>446.84699999999998</v>
      </c>
      <c r="G577" s="20">
        <f t="shared" si="178"/>
        <v>446.84699999999998</v>
      </c>
      <c r="H577" s="20">
        <v>424.161</v>
      </c>
      <c r="I577" s="135">
        <f t="shared" si="175"/>
        <v>100</v>
      </c>
      <c r="J577" s="161">
        <f>H577/G577*100</f>
        <v>94.923094482003904</v>
      </c>
      <c r="K577" s="183"/>
      <c r="L577" s="274"/>
    </row>
    <row r="578" spans="1:12" ht="21.75" customHeight="1" x14ac:dyDescent="0.3">
      <c r="A578" s="80"/>
      <c r="B578" s="37"/>
      <c r="C578" s="71" t="s">
        <v>12</v>
      </c>
      <c r="D578" s="89"/>
      <c r="E578" s="7"/>
      <c r="F578" s="19"/>
      <c r="G578" s="19"/>
      <c r="H578" s="19"/>
      <c r="I578" s="156"/>
      <c r="J578" s="156"/>
      <c r="K578" s="6"/>
      <c r="L578" s="6"/>
    </row>
    <row r="579" spans="1:12" ht="24.75" customHeight="1" x14ac:dyDescent="0.3">
      <c r="A579" s="183" t="s">
        <v>127</v>
      </c>
      <c r="B579" s="173"/>
      <c r="C579" s="169"/>
      <c r="D579" s="170" t="s">
        <v>174</v>
      </c>
      <c r="E579" s="118" t="s">
        <v>11</v>
      </c>
      <c r="F579" s="55">
        <f>F581+F582</f>
        <v>8936.9470000000001</v>
      </c>
      <c r="G579" s="55">
        <f>G581+G582</f>
        <v>8936.9470000000001</v>
      </c>
      <c r="H579" s="55">
        <f>H581+H582</f>
        <v>7474.62</v>
      </c>
      <c r="I579" s="111">
        <f t="shared" si="175"/>
        <v>100</v>
      </c>
      <c r="J579" s="156">
        <f>H579/G579*100</f>
        <v>83.637286872127575</v>
      </c>
      <c r="K579" s="171"/>
      <c r="L579" s="171"/>
    </row>
    <row r="580" spans="1:12" ht="20.25" x14ac:dyDescent="0.3">
      <c r="A580" s="183"/>
      <c r="B580" s="173"/>
      <c r="C580" s="169"/>
      <c r="D580" s="170"/>
      <c r="E580" s="58" t="s">
        <v>12</v>
      </c>
      <c r="F580" s="55"/>
      <c r="G580" s="55"/>
      <c r="H580" s="55"/>
      <c r="I580" s="111"/>
      <c r="J580" s="156"/>
      <c r="K580" s="171"/>
      <c r="L580" s="171"/>
    </row>
    <row r="581" spans="1:12" ht="40.5" x14ac:dyDescent="0.3">
      <c r="A581" s="183"/>
      <c r="B581" s="173"/>
      <c r="C581" s="169"/>
      <c r="D581" s="170"/>
      <c r="E581" s="58" t="s">
        <v>13</v>
      </c>
      <c r="F581" s="23">
        <v>8490.1</v>
      </c>
      <c r="G581" s="23">
        <v>8490.1</v>
      </c>
      <c r="H581" s="23">
        <v>7100.8890000000001</v>
      </c>
      <c r="I581" s="111">
        <f t="shared" si="175"/>
        <v>100</v>
      </c>
      <c r="J581" s="156">
        <f>H581/G581*100</f>
        <v>83.637283424223511</v>
      </c>
      <c r="K581" s="171"/>
      <c r="L581" s="171"/>
    </row>
    <row r="582" spans="1:12" ht="40.5" x14ac:dyDescent="0.3">
      <c r="A582" s="183"/>
      <c r="B582" s="173"/>
      <c r="C582" s="169"/>
      <c r="D582" s="170"/>
      <c r="E582" s="58" t="s">
        <v>14</v>
      </c>
      <c r="F582" s="23">
        <v>446.84699999999998</v>
      </c>
      <c r="G582" s="23">
        <v>446.84699999999998</v>
      </c>
      <c r="H582" s="23">
        <v>373.73099999999999</v>
      </c>
      <c r="I582" s="111">
        <f t="shared" si="175"/>
        <v>100</v>
      </c>
      <c r="J582" s="156">
        <f>H582/G582*100</f>
        <v>83.637352382359069</v>
      </c>
      <c r="K582" s="171"/>
      <c r="L582" s="171"/>
    </row>
    <row r="583" spans="1:12" ht="18.75" customHeight="1" x14ac:dyDescent="0.3">
      <c r="A583" s="163" t="s">
        <v>318</v>
      </c>
      <c r="B583" s="173"/>
      <c r="C583" s="169" t="s">
        <v>175</v>
      </c>
      <c r="D583" s="170"/>
      <c r="E583" s="118" t="s">
        <v>11</v>
      </c>
      <c r="F583" s="19">
        <f>F585+F586</f>
        <v>147197.64000000001</v>
      </c>
      <c r="G583" s="19">
        <f>G585+G586</f>
        <v>147197.64000000001</v>
      </c>
      <c r="H583" s="19">
        <f>H585+H586</f>
        <v>110920.93100000001</v>
      </c>
      <c r="I583" s="156">
        <f t="shared" si="175"/>
        <v>100</v>
      </c>
      <c r="J583" s="156">
        <f>H583/G583*100</f>
        <v>75.355101481246578</v>
      </c>
      <c r="K583" s="171"/>
      <c r="L583" s="171"/>
    </row>
    <row r="584" spans="1:12" ht="20.25" x14ac:dyDescent="0.3">
      <c r="A584" s="163"/>
      <c r="B584" s="173"/>
      <c r="C584" s="169"/>
      <c r="D584" s="170"/>
      <c r="E584" s="58" t="s">
        <v>12</v>
      </c>
      <c r="F584" s="19"/>
      <c r="G584" s="19"/>
      <c r="H584" s="19"/>
      <c r="I584" s="156"/>
      <c r="J584" s="156"/>
      <c r="K584" s="171"/>
      <c r="L584" s="171"/>
    </row>
    <row r="585" spans="1:12" ht="40.5" x14ac:dyDescent="0.3">
      <c r="A585" s="163"/>
      <c r="B585" s="173"/>
      <c r="C585" s="169"/>
      <c r="D585" s="170"/>
      <c r="E585" s="58" t="s">
        <v>13</v>
      </c>
      <c r="F585" s="16">
        <f>F590</f>
        <v>136623.20000000001</v>
      </c>
      <c r="G585" s="16">
        <f t="shared" ref="G585:H585" si="179">G590</f>
        <v>136623.20000000001</v>
      </c>
      <c r="H585" s="16">
        <f t="shared" si="179"/>
        <v>102952.55100000001</v>
      </c>
      <c r="I585" s="111">
        <f t="shared" si="175"/>
        <v>100</v>
      </c>
      <c r="J585" s="156">
        <f>H585/G585*100</f>
        <v>75.355101476176813</v>
      </c>
      <c r="K585" s="171"/>
      <c r="L585" s="171"/>
    </row>
    <row r="586" spans="1:12" ht="48" customHeight="1" x14ac:dyDescent="0.3">
      <c r="A586" s="163"/>
      <c r="B586" s="173"/>
      <c r="C586" s="169"/>
      <c r="D586" s="170"/>
      <c r="E586" s="58" t="s">
        <v>14</v>
      </c>
      <c r="F586" s="16">
        <f t="shared" ref="F586" si="180">F591</f>
        <v>10574.44</v>
      </c>
      <c r="G586" s="16">
        <f>G591</f>
        <v>10574.44</v>
      </c>
      <c r="H586" s="16">
        <f>H591</f>
        <v>7968.38</v>
      </c>
      <c r="I586" s="111">
        <f t="shared" si="175"/>
        <v>100</v>
      </c>
      <c r="J586" s="156">
        <f>H586/G586*100</f>
        <v>75.355101546748571</v>
      </c>
      <c r="K586" s="171"/>
      <c r="L586" s="171"/>
    </row>
    <row r="587" spans="1:12" ht="23.25" customHeight="1" x14ac:dyDescent="0.3">
      <c r="A587" s="76"/>
      <c r="B587" s="74"/>
      <c r="C587" s="71" t="s">
        <v>12</v>
      </c>
      <c r="D587" s="72"/>
      <c r="E587" s="58"/>
      <c r="F587" s="16"/>
      <c r="G587" s="16"/>
      <c r="H587" s="11"/>
      <c r="I587" s="111"/>
      <c r="J587" s="156"/>
      <c r="K587" s="73"/>
      <c r="L587" s="73"/>
    </row>
    <row r="588" spans="1:12" ht="18.75" customHeight="1" x14ac:dyDescent="0.3">
      <c r="A588" s="183" t="s">
        <v>319</v>
      </c>
      <c r="B588" s="173"/>
      <c r="C588" s="169"/>
      <c r="D588" s="170" t="s">
        <v>413</v>
      </c>
      <c r="E588" s="118" t="s">
        <v>11</v>
      </c>
      <c r="F588" s="19">
        <f>F590+F591</f>
        <v>147197.64000000001</v>
      </c>
      <c r="G588" s="19">
        <f>G590+G591</f>
        <v>147197.64000000001</v>
      </c>
      <c r="H588" s="19">
        <f>H590+H591</f>
        <v>110920.93100000001</v>
      </c>
      <c r="I588" s="156">
        <f>G588/F588*100</f>
        <v>100</v>
      </c>
      <c r="J588" s="156">
        <f>H588/G588*100</f>
        <v>75.355101481246578</v>
      </c>
      <c r="K588" s="171"/>
      <c r="L588" s="171"/>
    </row>
    <row r="589" spans="1:12" ht="20.25" x14ac:dyDescent="0.3">
      <c r="A589" s="183"/>
      <c r="B589" s="173"/>
      <c r="C589" s="169"/>
      <c r="D589" s="170"/>
      <c r="E589" s="58" t="s">
        <v>12</v>
      </c>
      <c r="F589" s="19"/>
      <c r="G589" s="19"/>
      <c r="H589" s="19"/>
      <c r="I589" s="156"/>
      <c r="J589" s="156"/>
      <c r="K589" s="171"/>
      <c r="L589" s="171"/>
    </row>
    <row r="590" spans="1:12" ht="40.5" x14ac:dyDescent="0.3">
      <c r="A590" s="183"/>
      <c r="B590" s="173"/>
      <c r="C590" s="169"/>
      <c r="D590" s="170"/>
      <c r="E590" s="58" t="s">
        <v>13</v>
      </c>
      <c r="F590" s="16">
        <v>136623.20000000001</v>
      </c>
      <c r="G590" s="16">
        <v>136623.20000000001</v>
      </c>
      <c r="H590" s="16">
        <v>102952.55100000001</v>
      </c>
      <c r="I590" s="111">
        <f>G590/F590*100</f>
        <v>100</v>
      </c>
      <c r="J590" s="156">
        <f>H590/G590*100</f>
        <v>75.355101476176813</v>
      </c>
      <c r="K590" s="171"/>
      <c r="L590" s="171"/>
    </row>
    <row r="591" spans="1:12" ht="48" customHeight="1" x14ac:dyDescent="0.3">
      <c r="A591" s="183"/>
      <c r="B591" s="173"/>
      <c r="C591" s="169"/>
      <c r="D591" s="170"/>
      <c r="E591" s="58" t="s">
        <v>14</v>
      </c>
      <c r="F591" s="16">
        <v>10574.44</v>
      </c>
      <c r="G591" s="16">
        <v>10574.44</v>
      </c>
      <c r="H591" s="16">
        <v>7968.38</v>
      </c>
      <c r="I591" s="111">
        <f>G591/F591*100</f>
        <v>100</v>
      </c>
      <c r="J591" s="156">
        <f>H591/G591*100</f>
        <v>75.355101546748571</v>
      </c>
      <c r="K591" s="171"/>
      <c r="L591" s="171"/>
    </row>
    <row r="592" spans="1:12" ht="18" customHeight="1" x14ac:dyDescent="0.3">
      <c r="A592" s="204" t="s">
        <v>128</v>
      </c>
      <c r="B592" s="207" t="s">
        <v>84</v>
      </c>
      <c r="C592" s="264"/>
      <c r="D592" s="179"/>
      <c r="E592" s="113" t="s">
        <v>11</v>
      </c>
      <c r="F592" s="18">
        <f>F594+F595</f>
        <v>137212.4</v>
      </c>
      <c r="G592" s="18">
        <f>G594+G595</f>
        <v>13396.3</v>
      </c>
      <c r="H592" s="18">
        <f>H594+H595</f>
        <v>13396.3</v>
      </c>
      <c r="I592" s="138">
        <f t="shared" si="175"/>
        <v>9.7631846684410437</v>
      </c>
      <c r="J592" s="158">
        <f>H592/G592*100</f>
        <v>100</v>
      </c>
      <c r="K592" s="165" t="s">
        <v>412</v>
      </c>
      <c r="L592" s="193"/>
    </row>
    <row r="593" spans="1:12" ht="27" customHeight="1" x14ac:dyDescent="0.3">
      <c r="A593" s="205"/>
      <c r="B593" s="208"/>
      <c r="C593" s="265"/>
      <c r="D593" s="180"/>
      <c r="E593" s="3" t="s">
        <v>12</v>
      </c>
      <c r="F593" s="18"/>
      <c r="G593" s="18"/>
      <c r="H593" s="18"/>
      <c r="I593" s="138"/>
      <c r="J593" s="158"/>
      <c r="K593" s="166"/>
      <c r="L593" s="194"/>
    </row>
    <row r="594" spans="1:12" ht="42.75" customHeight="1" x14ac:dyDescent="0.3">
      <c r="A594" s="205"/>
      <c r="B594" s="208"/>
      <c r="C594" s="265"/>
      <c r="D594" s="180"/>
      <c r="E594" s="3" t="s">
        <v>13</v>
      </c>
      <c r="F594" s="18">
        <f>F599+F603</f>
        <v>137212.4</v>
      </c>
      <c r="G594" s="18">
        <f t="shared" ref="G594:H594" si="181">G599+G603</f>
        <v>13396.3</v>
      </c>
      <c r="H594" s="18">
        <f t="shared" si="181"/>
        <v>13396.3</v>
      </c>
      <c r="I594" s="138">
        <f t="shared" si="175"/>
        <v>9.7631846684410437</v>
      </c>
      <c r="J594" s="158">
        <f>H594/G594*100</f>
        <v>100</v>
      </c>
      <c r="K594" s="166"/>
      <c r="L594" s="194"/>
    </row>
    <row r="595" spans="1:12" ht="43.5" customHeight="1" x14ac:dyDescent="0.3">
      <c r="A595" s="206"/>
      <c r="B595" s="209"/>
      <c r="C595" s="266"/>
      <c r="D595" s="181"/>
      <c r="E595" s="3" t="s">
        <v>14</v>
      </c>
      <c r="F595" s="18">
        <f>F600+F604</f>
        <v>0</v>
      </c>
      <c r="G595" s="18">
        <f t="shared" ref="G595:H595" si="182">G600+G604</f>
        <v>0</v>
      </c>
      <c r="H595" s="18">
        <f t="shared" si="182"/>
        <v>0</v>
      </c>
      <c r="I595" s="138">
        <v>0</v>
      </c>
      <c r="J595" s="158">
        <v>0</v>
      </c>
      <c r="K595" s="167"/>
      <c r="L595" s="195"/>
    </row>
    <row r="596" spans="1:12" ht="20.25" customHeight="1" x14ac:dyDescent="0.3">
      <c r="A596" s="80"/>
      <c r="B596" s="84" t="s">
        <v>12</v>
      </c>
      <c r="C596" s="8"/>
      <c r="D596" s="72"/>
      <c r="E596" s="7"/>
      <c r="F596" s="55"/>
      <c r="G596" s="55"/>
      <c r="H596" s="55"/>
      <c r="I596" s="111"/>
      <c r="J596" s="156"/>
      <c r="K596" s="6"/>
      <c r="L596" s="6"/>
    </row>
    <row r="597" spans="1:12" ht="22.5" customHeight="1" x14ac:dyDescent="0.3">
      <c r="A597" s="163" t="s">
        <v>129</v>
      </c>
      <c r="B597" s="168"/>
      <c r="C597" s="169" t="s">
        <v>104</v>
      </c>
      <c r="D597" s="170" t="s">
        <v>181</v>
      </c>
      <c r="E597" s="118" t="s">
        <v>11</v>
      </c>
      <c r="F597" s="55">
        <f>F599+F600</f>
        <v>44000</v>
      </c>
      <c r="G597" s="55">
        <f>G599+G600</f>
        <v>0</v>
      </c>
      <c r="H597" s="55">
        <f>H599+H600</f>
        <v>0</v>
      </c>
      <c r="I597" s="156">
        <f t="shared" si="175"/>
        <v>0</v>
      </c>
      <c r="J597" s="156">
        <v>0</v>
      </c>
      <c r="K597" s="171"/>
      <c r="L597" s="171"/>
    </row>
    <row r="598" spans="1:12" ht="21.75" customHeight="1" x14ac:dyDescent="0.3">
      <c r="A598" s="163"/>
      <c r="B598" s="168"/>
      <c r="C598" s="169"/>
      <c r="D598" s="170"/>
      <c r="E598" s="58" t="s">
        <v>12</v>
      </c>
      <c r="F598" s="55"/>
      <c r="G598" s="19"/>
      <c r="H598" s="19"/>
      <c r="I598" s="156"/>
      <c r="J598" s="156"/>
      <c r="K598" s="171"/>
      <c r="L598" s="171"/>
    </row>
    <row r="599" spans="1:12" ht="42.75" customHeight="1" x14ac:dyDescent="0.3">
      <c r="A599" s="163"/>
      <c r="B599" s="168"/>
      <c r="C599" s="169"/>
      <c r="D599" s="170"/>
      <c r="E599" s="58" t="s">
        <v>13</v>
      </c>
      <c r="F599" s="55">
        <v>44000</v>
      </c>
      <c r="G599" s="55">
        <v>0</v>
      </c>
      <c r="H599" s="55">
        <v>0</v>
      </c>
      <c r="I599" s="156">
        <f t="shared" si="175"/>
        <v>0</v>
      </c>
      <c r="J599" s="156">
        <v>0</v>
      </c>
      <c r="K599" s="171"/>
      <c r="L599" s="171"/>
    </row>
    <row r="600" spans="1:12" ht="113.25" customHeight="1" x14ac:dyDescent="0.3">
      <c r="A600" s="163"/>
      <c r="B600" s="168"/>
      <c r="C600" s="169"/>
      <c r="D600" s="170"/>
      <c r="E600" s="58" t="s">
        <v>14</v>
      </c>
      <c r="F600" s="55">
        <v>0</v>
      </c>
      <c r="G600" s="55">
        <v>0</v>
      </c>
      <c r="H600" s="55">
        <v>0</v>
      </c>
      <c r="I600" s="111">
        <v>0</v>
      </c>
      <c r="J600" s="156">
        <v>0</v>
      </c>
      <c r="K600" s="171"/>
      <c r="L600" s="171"/>
    </row>
    <row r="601" spans="1:12" ht="22.5" customHeight="1" x14ac:dyDescent="0.3">
      <c r="A601" s="163" t="s">
        <v>129</v>
      </c>
      <c r="B601" s="168"/>
      <c r="C601" s="169"/>
      <c r="D601" s="170" t="s">
        <v>358</v>
      </c>
      <c r="E601" s="118" t="s">
        <v>11</v>
      </c>
      <c r="F601" s="55">
        <f>F603+F604</f>
        <v>93212.4</v>
      </c>
      <c r="G601" s="55">
        <f>G603+G604</f>
        <v>13396.3</v>
      </c>
      <c r="H601" s="55">
        <f>H603+H604</f>
        <v>13396.3</v>
      </c>
      <c r="I601" s="156">
        <f t="shared" ref="I601" si="183">G601/F601*100</f>
        <v>14.371800318412573</v>
      </c>
      <c r="J601" s="156">
        <f>H601/G601*100</f>
        <v>100</v>
      </c>
      <c r="K601" s="171"/>
      <c r="L601" s="171"/>
    </row>
    <row r="602" spans="1:12" ht="21.75" customHeight="1" x14ac:dyDescent="0.3">
      <c r="A602" s="163"/>
      <c r="B602" s="168"/>
      <c r="C602" s="169"/>
      <c r="D602" s="170"/>
      <c r="E602" s="58" t="s">
        <v>12</v>
      </c>
      <c r="F602" s="55"/>
      <c r="G602" s="19"/>
      <c r="H602" s="19"/>
      <c r="I602" s="156"/>
      <c r="J602" s="156"/>
      <c r="K602" s="171"/>
      <c r="L602" s="171"/>
    </row>
    <row r="603" spans="1:12" ht="42.75" customHeight="1" x14ac:dyDescent="0.3">
      <c r="A603" s="163"/>
      <c r="B603" s="168"/>
      <c r="C603" s="169"/>
      <c r="D603" s="170"/>
      <c r="E603" s="58" t="s">
        <v>13</v>
      </c>
      <c r="F603" s="55">
        <v>93212.4</v>
      </c>
      <c r="G603" s="55">
        <v>13396.3</v>
      </c>
      <c r="H603" s="55">
        <v>13396.3</v>
      </c>
      <c r="I603" s="156">
        <f t="shared" ref="I603" si="184">G603/F603*100</f>
        <v>14.371800318412573</v>
      </c>
      <c r="J603" s="156">
        <f>H603/G603*100</f>
        <v>100</v>
      </c>
      <c r="K603" s="171"/>
      <c r="L603" s="171"/>
    </row>
    <row r="604" spans="1:12" ht="42.75" customHeight="1" x14ac:dyDescent="0.3">
      <c r="A604" s="163"/>
      <c r="B604" s="168"/>
      <c r="C604" s="169"/>
      <c r="D604" s="170"/>
      <c r="E604" s="58" t="s">
        <v>14</v>
      </c>
      <c r="F604" s="55">
        <v>0</v>
      </c>
      <c r="G604" s="55">
        <v>0</v>
      </c>
      <c r="H604" s="55">
        <v>0</v>
      </c>
      <c r="I604" s="111">
        <v>0</v>
      </c>
      <c r="J604" s="156">
        <v>0</v>
      </c>
      <c r="K604" s="171"/>
      <c r="L604" s="171"/>
    </row>
    <row r="605" spans="1:12" ht="22.5" customHeight="1" x14ac:dyDescent="0.3">
      <c r="A605" s="80"/>
      <c r="B605" s="37"/>
      <c r="C605" s="36"/>
      <c r="D605" s="62"/>
      <c r="E605" s="7"/>
      <c r="F605" s="18"/>
      <c r="G605" s="19"/>
      <c r="H605" s="19"/>
      <c r="I605" s="156"/>
      <c r="J605" s="156"/>
      <c r="K605" s="6"/>
      <c r="L605" s="6"/>
    </row>
    <row r="606" spans="1:12" ht="21" customHeight="1" x14ac:dyDescent="0.25">
      <c r="A606" s="163" t="s">
        <v>130</v>
      </c>
      <c r="B606" s="164" t="s">
        <v>85</v>
      </c>
      <c r="C606" s="182"/>
      <c r="D606" s="220"/>
      <c r="E606" s="113" t="s">
        <v>11</v>
      </c>
      <c r="F606" s="18">
        <f>F608+F609</f>
        <v>1331706.08</v>
      </c>
      <c r="G606" s="18">
        <f>G608+G609</f>
        <v>725750</v>
      </c>
      <c r="H606" s="18">
        <f>H608+H609</f>
        <v>725750</v>
      </c>
      <c r="I606" s="138">
        <f t="shared" si="175"/>
        <v>54.497761247737188</v>
      </c>
      <c r="J606" s="138">
        <f>H606/G606*100</f>
        <v>100</v>
      </c>
      <c r="K606" s="165" t="s">
        <v>412</v>
      </c>
      <c r="L606" s="186"/>
    </row>
    <row r="607" spans="1:12" ht="20.25" x14ac:dyDescent="0.25">
      <c r="A607" s="163"/>
      <c r="B607" s="164"/>
      <c r="C607" s="182"/>
      <c r="D607" s="220"/>
      <c r="E607" s="3" t="s">
        <v>12</v>
      </c>
      <c r="F607" s="18"/>
      <c r="G607" s="18"/>
      <c r="H607" s="18"/>
      <c r="I607" s="138"/>
      <c r="J607" s="138"/>
      <c r="K607" s="166"/>
      <c r="L607" s="186"/>
    </row>
    <row r="608" spans="1:12" ht="40.5" x14ac:dyDescent="0.25">
      <c r="A608" s="163"/>
      <c r="B608" s="164"/>
      <c r="C608" s="182"/>
      <c r="D608" s="220"/>
      <c r="E608" s="3" t="s">
        <v>13</v>
      </c>
      <c r="F608" s="18">
        <f>F613+F617</f>
        <v>1331706.08</v>
      </c>
      <c r="G608" s="18">
        <f t="shared" ref="G608:H608" si="185">G613+G617</f>
        <v>725750</v>
      </c>
      <c r="H608" s="18">
        <f t="shared" si="185"/>
        <v>725750</v>
      </c>
      <c r="I608" s="138">
        <f>G608/F608*100</f>
        <v>54.497761247737188</v>
      </c>
      <c r="J608" s="138">
        <f>H608/G608*100</f>
        <v>100</v>
      </c>
      <c r="K608" s="166"/>
      <c r="L608" s="186"/>
    </row>
    <row r="609" spans="1:12" ht="40.5" x14ac:dyDescent="0.25">
      <c r="A609" s="163"/>
      <c r="B609" s="164"/>
      <c r="C609" s="182"/>
      <c r="D609" s="220"/>
      <c r="E609" s="3" t="s">
        <v>14</v>
      </c>
      <c r="F609" s="18">
        <f>F614+F618</f>
        <v>0</v>
      </c>
      <c r="G609" s="18">
        <f t="shared" ref="G609:H609" si="186">G614+G618</f>
        <v>0</v>
      </c>
      <c r="H609" s="18">
        <f t="shared" si="186"/>
        <v>0</v>
      </c>
      <c r="I609" s="138">
        <v>0</v>
      </c>
      <c r="J609" s="138">
        <v>0</v>
      </c>
      <c r="K609" s="167"/>
      <c r="L609" s="186"/>
    </row>
    <row r="610" spans="1:12" ht="24" customHeight="1" x14ac:dyDescent="0.3">
      <c r="A610" s="80"/>
      <c r="B610" s="84" t="s">
        <v>12</v>
      </c>
      <c r="C610" s="8"/>
      <c r="D610" s="72"/>
      <c r="E610" s="7"/>
      <c r="F610" s="19"/>
      <c r="G610" s="19"/>
      <c r="H610" s="19"/>
      <c r="I610" s="156"/>
      <c r="J610" s="156"/>
      <c r="K610" s="6"/>
      <c r="L610" s="6"/>
    </row>
    <row r="611" spans="1:12" s="30" customFormat="1" ht="18.75" customHeight="1" x14ac:dyDescent="0.3">
      <c r="A611" s="163" t="s">
        <v>131</v>
      </c>
      <c r="B611" s="168"/>
      <c r="C611" s="169" t="s">
        <v>182</v>
      </c>
      <c r="D611" s="170" t="s">
        <v>86</v>
      </c>
      <c r="E611" s="118" t="s">
        <v>11</v>
      </c>
      <c r="F611" s="55">
        <f>F613+F614</f>
        <v>232539.08</v>
      </c>
      <c r="G611" s="55">
        <f>G613+G614</f>
        <v>57000</v>
      </c>
      <c r="H611" s="55">
        <f>H613+H614</f>
        <v>57000</v>
      </c>
      <c r="I611" s="111">
        <f>G611/F611*100</f>
        <v>24.512008906201917</v>
      </c>
      <c r="J611" s="156">
        <f>H611/G611*100</f>
        <v>100</v>
      </c>
      <c r="K611" s="171"/>
      <c r="L611" s="274"/>
    </row>
    <row r="612" spans="1:12" s="30" customFormat="1" ht="20.25" x14ac:dyDescent="0.3">
      <c r="A612" s="163"/>
      <c r="B612" s="168"/>
      <c r="C612" s="169"/>
      <c r="D612" s="170"/>
      <c r="E612" s="58" t="s">
        <v>12</v>
      </c>
      <c r="F612" s="55"/>
      <c r="G612" s="19"/>
      <c r="H612" s="19"/>
      <c r="I612" s="156"/>
      <c r="J612" s="156"/>
      <c r="K612" s="171"/>
      <c r="L612" s="274"/>
    </row>
    <row r="613" spans="1:12" s="30" customFormat="1" ht="40.5" x14ac:dyDescent="0.3">
      <c r="A613" s="163"/>
      <c r="B613" s="168"/>
      <c r="C613" s="169"/>
      <c r="D613" s="170"/>
      <c r="E613" s="58" t="s">
        <v>13</v>
      </c>
      <c r="F613" s="55">
        <v>232539.08</v>
      </c>
      <c r="G613" s="55">
        <v>57000</v>
      </c>
      <c r="H613" s="55">
        <v>57000</v>
      </c>
      <c r="I613" s="111">
        <f>G613/F613*100</f>
        <v>24.512008906201917</v>
      </c>
      <c r="J613" s="156">
        <f>H613/G613*100</f>
        <v>100</v>
      </c>
      <c r="K613" s="171"/>
      <c r="L613" s="274"/>
    </row>
    <row r="614" spans="1:12" s="30" customFormat="1" ht="40.5" x14ac:dyDescent="0.25">
      <c r="A614" s="163"/>
      <c r="B614" s="168"/>
      <c r="C614" s="169"/>
      <c r="D614" s="170"/>
      <c r="E614" s="58" t="s">
        <v>14</v>
      </c>
      <c r="F614" s="55">
        <v>0</v>
      </c>
      <c r="G614" s="55">
        <v>0</v>
      </c>
      <c r="H614" s="55">
        <v>0</v>
      </c>
      <c r="I614" s="111">
        <v>0</v>
      </c>
      <c r="J614" s="111">
        <v>0</v>
      </c>
      <c r="K614" s="171"/>
      <c r="L614" s="274"/>
    </row>
    <row r="615" spans="1:12" s="30" customFormat="1" ht="18.75" customHeight="1" x14ac:dyDescent="0.3">
      <c r="A615" s="163" t="s">
        <v>131</v>
      </c>
      <c r="B615" s="168"/>
      <c r="C615" s="169"/>
      <c r="D615" s="170" t="s">
        <v>357</v>
      </c>
      <c r="E615" s="118" t="s">
        <v>11</v>
      </c>
      <c r="F615" s="55">
        <f>F617+F618</f>
        <v>1099167</v>
      </c>
      <c r="G615" s="55">
        <f>G617+G618</f>
        <v>668750</v>
      </c>
      <c r="H615" s="55">
        <f>H617+H618</f>
        <v>668750</v>
      </c>
      <c r="I615" s="111">
        <f>G615/F615*100</f>
        <v>60.841528175427392</v>
      </c>
      <c r="J615" s="156">
        <f>H615/G615*100</f>
        <v>100</v>
      </c>
      <c r="K615" s="171"/>
      <c r="L615" s="274"/>
    </row>
    <row r="616" spans="1:12" s="30" customFormat="1" ht="20.25" x14ac:dyDescent="0.3">
      <c r="A616" s="163"/>
      <c r="B616" s="168"/>
      <c r="C616" s="169"/>
      <c r="D616" s="170"/>
      <c r="E616" s="58" t="s">
        <v>12</v>
      </c>
      <c r="F616" s="55"/>
      <c r="G616" s="19"/>
      <c r="H616" s="19"/>
      <c r="I616" s="156"/>
      <c r="J616" s="156"/>
      <c r="K616" s="171"/>
      <c r="L616" s="274"/>
    </row>
    <row r="617" spans="1:12" s="30" customFormat="1" ht="40.5" x14ac:dyDescent="0.3">
      <c r="A617" s="163"/>
      <c r="B617" s="168"/>
      <c r="C617" s="169"/>
      <c r="D617" s="170"/>
      <c r="E617" s="58" t="s">
        <v>13</v>
      </c>
      <c r="F617" s="55">
        <v>1099167</v>
      </c>
      <c r="G617" s="55">
        <v>668750</v>
      </c>
      <c r="H617" s="55">
        <v>668750</v>
      </c>
      <c r="I617" s="111">
        <f>G617/F617*100</f>
        <v>60.841528175427392</v>
      </c>
      <c r="J617" s="156">
        <f>H617/G617*100</f>
        <v>100</v>
      </c>
      <c r="K617" s="171"/>
      <c r="L617" s="274"/>
    </row>
    <row r="618" spans="1:12" s="30" customFormat="1" ht="40.5" x14ac:dyDescent="0.25">
      <c r="A618" s="163"/>
      <c r="B618" s="168"/>
      <c r="C618" s="169"/>
      <c r="D618" s="170"/>
      <c r="E618" s="58" t="s">
        <v>14</v>
      </c>
      <c r="F618" s="55">
        <v>0</v>
      </c>
      <c r="G618" s="55">
        <v>0</v>
      </c>
      <c r="H618" s="55">
        <v>0</v>
      </c>
      <c r="I618" s="111">
        <v>0</v>
      </c>
      <c r="J618" s="111">
        <v>0</v>
      </c>
      <c r="K618" s="171"/>
      <c r="L618" s="274"/>
    </row>
    <row r="619" spans="1:12" ht="23.25" customHeight="1" x14ac:dyDescent="0.3">
      <c r="A619" s="163" t="s">
        <v>132</v>
      </c>
      <c r="B619" s="168" t="s">
        <v>359</v>
      </c>
      <c r="C619" s="169"/>
      <c r="D619" s="220"/>
      <c r="E619" s="113" t="s">
        <v>11</v>
      </c>
      <c r="F619" s="13">
        <f>F621+F622</f>
        <v>15000</v>
      </c>
      <c r="G619" s="13">
        <f>G621+G622</f>
        <v>15000</v>
      </c>
      <c r="H619" s="13">
        <f>H621+H622</f>
        <v>15000</v>
      </c>
      <c r="I619" s="158">
        <f t="shared" ref="I619:I664" si="187">G619/F619*100</f>
        <v>100</v>
      </c>
      <c r="J619" s="158">
        <f t="shared" ref="J619:J668" si="188">H619/G619*100</f>
        <v>100</v>
      </c>
      <c r="K619" s="165" t="s">
        <v>412</v>
      </c>
      <c r="L619" s="186"/>
    </row>
    <row r="620" spans="1:12" ht="25.5" customHeight="1" x14ac:dyDescent="0.3">
      <c r="A620" s="163"/>
      <c r="B620" s="168"/>
      <c r="C620" s="169"/>
      <c r="D620" s="220"/>
      <c r="E620" s="3" t="s">
        <v>12</v>
      </c>
      <c r="F620" s="13"/>
      <c r="G620" s="13"/>
      <c r="H620" s="13"/>
      <c r="I620" s="158"/>
      <c r="J620" s="158"/>
      <c r="K620" s="166"/>
      <c r="L620" s="186"/>
    </row>
    <row r="621" spans="1:12" ht="40.5" x14ac:dyDescent="0.3">
      <c r="A621" s="163"/>
      <c r="B621" s="168"/>
      <c r="C621" s="169"/>
      <c r="D621" s="220"/>
      <c r="E621" s="3" t="s">
        <v>13</v>
      </c>
      <c r="F621" s="13">
        <f t="shared" ref="F621:H622" si="189">F626</f>
        <v>15000</v>
      </c>
      <c r="G621" s="13">
        <f t="shared" si="189"/>
        <v>15000</v>
      </c>
      <c r="H621" s="13">
        <f t="shared" si="189"/>
        <v>15000</v>
      </c>
      <c r="I621" s="158">
        <f t="shared" si="187"/>
        <v>100</v>
      </c>
      <c r="J621" s="158">
        <f t="shared" si="188"/>
        <v>100</v>
      </c>
      <c r="K621" s="166"/>
      <c r="L621" s="186"/>
    </row>
    <row r="622" spans="1:12" ht="40.5" x14ac:dyDescent="0.3">
      <c r="A622" s="163"/>
      <c r="B622" s="168"/>
      <c r="C622" s="169"/>
      <c r="D622" s="220"/>
      <c r="E622" s="3" t="s">
        <v>14</v>
      </c>
      <c r="F622" s="13">
        <f t="shared" si="189"/>
        <v>0</v>
      </c>
      <c r="G622" s="13">
        <f t="shared" si="189"/>
        <v>0</v>
      </c>
      <c r="H622" s="13">
        <f t="shared" si="189"/>
        <v>0</v>
      </c>
      <c r="I622" s="158">
        <v>0</v>
      </c>
      <c r="J622" s="158">
        <v>0</v>
      </c>
      <c r="K622" s="167"/>
      <c r="L622" s="186"/>
    </row>
    <row r="623" spans="1:12" ht="23.25" customHeight="1" x14ac:dyDescent="0.3">
      <c r="A623" s="80"/>
      <c r="B623" s="84" t="s">
        <v>12</v>
      </c>
      <c r="C623" s="71"/>
      <c r="D623" s="89"/>
      <c r="E623" s="3"/>
      <c r="F623" s="13"/>
      <c r="G623" s="13"/>
      <c r="H623" s="13"/>
      <c r="I623" s="158"/>
      <c r="J623" s="158"/>
      <c r="K623" s="6"/>
      <c r="L623" s="37"/>
    </row>
    <row r="624" spans="1:12" ht="18.75" customHeight="1" x14ac:dyDescent="0.3">
      <c r="A624" s="183" t="s">
        <v>133</v>
      </c>
      <c r="B624" s="173"/>
      <c r="C624" s="182"/>
      <c r="D624" s="170" t="s">
        <v>414</v>
      </c>
      <c r="E624" s="118" t="s">
        <v>11</v>
      </c>
      <c r="F624" s="19">
        <f>F626+F627</f>
        <v>15000</v>
      </c>
      <c r="G624" s="19">
        <f>G626+G627</f>
        <v>15000</v>
      </c>
      <c r="H624" s="19">
        <f>H626+H627</f>
        <v>15000</v>
      </c>
      <c r="I624" s="156">
        <f t="shared" si="187"/>
        <v>100</v>
      </c>
      <c r="J624" s="156">
        <f t="shared" si="188"/>
        <v>100</v>
      </c>
      <c r="K624" s="171"/>
      <c r="L624" s="171"/>
    </row>
    <row r="625" spans="1:14" ht="18.75" customHeight="1" x14ac:dyDescent="0.3">
      <c r="A625" s="183"/>
      <c r="B625" s="173"/>
      <c r="C625" s="182"/>
      <c r="D625" s="170"/>
      <c r="E625" s="58" t="s">
        <v>12</v>
      </c>
      <c r="F625" s="19"/>
      <c r="G625" s="19"/>
      <c r="H625" s="19"/>
      <c r="I625" s="156"/>
      <c r="J625" s="156"/>
      <c r="K625" s="171"/>
      <c r="L625" s="171"/>
    </row>
    <row r="626" spans="1:14" ht="18.75" customHeight="1" x14ac:dyDescent="0.3">
      <c r="A626" s="183"/>
      <c r="B626" s="173"/>
      <c r="C626" s="182"/>
      <c r="D626" s="170"/>
      <c r="E626" s="58" t="s">
        <v>13</v>
      </c>
      <c r="F626" s="19">
        <v>15000</v>
      </c>
      <c r="G626" s="19">
        <v>15000</v>
      </c>
      <c r="H626" s="19">
        <v>15000</v>
      </c>
      <c r="I626" s="156">
        <f t="shared" si="187"/>
        <v>100</v>
      </c>
      <c r="J626" s="156">
        <f t="shared" si="188"/>
        <v>100</v>
      </c>
      <c r="K626" s="171"/>
      <c r="L626" s="171"/>
    </row>
    <row r="627" spans="1:14" ht="40.5" x14ac:dyDescent="0.25">
      <c r="A627" s="183"/>
      <c r="B627" s="173"/>
      <c r="C627" s="182"/>
      <c r="D627" s="170"/>
      <c r="E627" s="58" t="s">
        <v>14</v>
      </c>
      <c r="F627" s="11">
        <v>0</v>
      </c>
      <c r="G627" s="11">
        <v>0</v>
      </c>
      <c r="H627" s="11">
        <v>0</v>
      </c>
      <c r="I627" s="133">
        <v>0</v>
      </c>
      <c r="J627" s="133">
        <v>0</v>
      </c>
      <c r="K627" s="171"/>
      <c r="L627" s="171"/>
    </row>
    <row r="628" spans="1:14" ht="18.75" customHeight="1" x14ac:dyDescent="0.3">
      <c r="A628" s="163">
        <v>14</v>
      </c>
      <c r="B628" s="168" t="s">
        <v>87</v>
      </c>
      <c r="C628" s="182"/>
      <c r="D628" s="220"/>
      <c r="E628" s="113" t="s">
        <v>11</v>
      </c>
      <c r="F628" s="13">
        <f>F630+F631</f>
        <v>270520</v>
      </c>
      <c r="G628" s="13">
        <f>G630+G631</f>
        <v>95527.15</v>
      </c>
      <c r="H628" s="13">
        <f>H630+H631</f>
        <v>95527.15</v>
      </c>
      <c r="I628" s="158">
        <f t="shared" si="187"/>
        <v>35.312416826851987</v>
      </c>
      <c r="J628" s="158">
        <f t="shared" si="188"/>
        <v>100</v>
      </c>
      <c r="K628" s="165" t="s">
        <v>412</v>
      </c>
      <c r="L628" s="186"/>
    </row>
    <row r="629" spans="1:14" ht="18.75" customHeight="1" x14ac:dyDescent="0.3">
      <c r="A629" s="163"/>
      <c r="B629" s="168"/>
      <c r="C629" s="182"/>
      <c r="D629" s="220"/>
      <c r="E629" s="3" t="s">
        <v>12</v>
      </c>
      <c r="F629" s="13"/>
      <c r="G629" s="13"/>
      <c r="H629" s="13"/>
      <c r="I629" s="158"/>
      <c r="J629" s="158"/>
      <c r="K629" s="166"/>
      <c r="L629" s="186"/>
    </row>
    <row r="630" spans="1:14" ht="43.5" customHeight="1" x14ac:dyDescent="0.3">
      <c r="A630" s="163"/>
      <c r="B630" s="168"/>
      <c r="C630" s="182"/>
      <c r="D630" s="220"/>
      <c r="E630" s="3" t="s">
        <v>13</v>
      </c>
      <c r="F630" s="13">
        <f>F635</f>
        <v>270520</v>
      </c>
      <c r="G630" s="13">
        <f t="shared" ref="F630:H631" si="190">G635</f>
        <v>95527.15</v>
      </c>
      <c r="H630" s="13">
        <f t="shared" si="190"/>
        <v>95527.15</v>
      </c>
      <c r="I630" s="158">
        <f t="shared" si="187"/>
        <v>35.312416826851987</v>
      </c>
      <c r="J630" s="158">
        <f t="shared" si="188"/>
        <v>100</v>
      </c>
      <c r="K630" s="166"/>
      <c r="L630" s="186"/>
    </row>
    <row r="631" spans="1:14" ht="42" customHeight="1" x14ac:dyDescent="0.3">
      <c r="A631" s="163"/>
      <c r="B631" s="168"/>
      <c r="C631" s="182"/>
      <c r="D631" s="220"/>
      <c r="E631" s="3" t="s">
        <v>14</v>
      </c>
      <c r="F631" s="18">
        <f t="shared" si="190"/>
        <v>0</v>
      </c>
      <c r="G631" s="18">
        <f t="shared" si="190"/>
        <v>0</v>
      </c>
      <c r="H631" s="18">
        <f t="shared" si="190"/>
        <v>0</v>
      </c>
      <c r="I631" s="138">
        <v>0</v>
      </c>
      <c r="J631" s="158">
        <v>0</v>
      </c>
      <c r="K631" s="167"/>
      <c r="L631" s="186"/>
    </row>
    <row r="632" spans="1:14" ht="21" customHeight="1" x14ac:dyDescent="0.3">
      <c r="A632" s="80"/>
      <c r="B632" s="84" t="s">
        <v>12</v>
      </c>
      <c r="C632" s="79"/>
      <c r="D632" s="62"/>
      <c r="E632" s="7"/>
      <c r="F632" s="19"/>
      <c r="G632" s="19"/>
      <c r="H632" s="19"/>
      <c r="I632" s="156"/>
      <c r="J632" s="156"/>
      <c r="K632" s="6"/>
      <c r="L632" s="6"/>
    </row>
    <row r="633" spans="1:14" ht="18.75" customHeight="1" x14ac:dyDescent="0.3">
      <c r="A633" s="183" t="s">
        <v>134</v>
      </c>
      <c r="B633" s="168"/>
      <c r="C633" s="182"/>
      <c r="D633" s="170" t="s">
        <v>183</v>
      </c>
      <c r="E633" s="118" t="s">
        <v>11</v>
      </c>
      <c r="F633" s="19">
        <f>F635+F636</f>
        <v>270520</v>
      </c>
      <c r="G633" s="19">
        <f>G635+G636</f>
        <v>95527.15</v>
      </c>
      <c r="H633" s="19">
        <f>H635+H636</f>
        <v>95527.15</v>
      </c>
      <c r="I633" s="156">
        <f t="shared" si="187"/>
        <v>35.312416826851987</v>
      </c>
      <c r="J633" s="156">
        <f t="shared" si="188"/>
        <v>100</v>
      </c>
      <c r="K633" s="171"/>
      <c r="L633" s="171"/>
      <c r="N633" s="34">
        <f>F637+F628+F606+F592</f>
        <v>2959438.48</v>
      </c>
    </row>
    <row r="634" spans="1:14" ht="18.75" customHeight="1" x14ac:dyDescent="0.3">
      <c r="A634" s="183"/>
      <c r="B634" s="168"/>
      <c r="C634" s="182"/>
      <c r="D634" s="170"/>
      <c r="E634" s="58" t="s">
        <v>12</v>
      </c>
      <c r="F634" s="19"/>
      <c r="G634" s="19"/>
      <c r="H634" s="19"/>
      <c r="I634" s="156"/>
      <c r="J634" s="156"/>
      <c r="K634" s="171"/>
      <c r="L634" s="171"/>
    </row>
    <row r="635" spans="1:14" ht="40.5" x14ac:dyDescent="0.3">
      <c r="A635" s="183"/>
      <c r="B635" s="168"/>
      <c r="C635" s="182"/>
      <c r="D635" s="170"/>
      <c r="E635" s="58" t="s">
        <v>13</v>
      </c>
      <c r="F635" s="19">
        <v>270520</v>
      </c>
      <c r="G635" s="19">
        <v>95527.15</v>
      </c>
      <c r="H635" s="19">
        <v>95527.15</v>
      </c>
      <c r="I635" s="156">
        <f t="shared" si="187"/>
        <v>35.312416826851987</v>
      </c>
      <c r="J635" s="156">
        <f t="shared" si="188"/>
        <v>100</v>
      </c>
      <c r="K635" s="171"/>
      <c r="L635" s="171"/>
    </row>
    <row r="636" spans="1:14" ht="66" customHeight="1" x14ac:dyDescent="0.25">
      <c r="A636" s="183"/>
      <c r="B636" s="168"/>
      <c r="C636" s="182"/>
      <c r="D636" s="170"/>
      <c r="E636" s="58" t="s">
        <v>14</v>
      </c>
      <c r="F636" s="55">
        <v>0</v>
      </c>
      <c r="G636" s="55">
        <v>0</v>
      </c>
      <c r="H636" s="55">
        <v>0</v>
      </c>
      <c r="I636" s="111">
        <v>0</v>
      </c>
      <c r="J636" s="111">
        <v>0</v>
      </c>
      <c r="K636" s="171"/>
      <c r="L636" s="171"/>
    </row>
    <row r="637" spans="1:14" ht="26.25" customHeight="1" x14ac:dyDescent="0.3">
      <c r="A637" s="163" t="s">
        <v>136</v>
      </c>
      <c r="B637" s="168" t="s">
        <v>360</v>
      </c>
      <c r="C637" s="182"/>
      <c r="D637" s="170"/>
      <c r="E637" s="113" t="s">
        <v>11</v>
      </c>
      <c r="F637" s="13">
        <f>F639+F640</f>
        <v>1220000</v>
      </c>
      <c r="G637" s="13">
        <f>G639+G640</f>
        <v>1241686.7</v>
      </c>
      <c r="H637" s="13">
        <f>H639+H640</f>
        <v>1241686.7</v>
      </c>
      <c r="I637" s="158">
        <f t="shared" si="187"/>
        <v>101.77759836065574</v>
      </c>
      <c r="J637" s="158">
        <f t="shared" si="188"/>
        <v>100</v>
      </c>
      <c r="K637" s="165" t="s">
        <v>412</v>
      </c>
      <c r="L637" s="186"/>
    </row>
    <row r="638" spans="1:14" ht="20.25" customHeight="1" x14ac:dyDescent="0.3">
      <c r="A638" s="163"/>
      <c r="B638" s="168"/>
      <c r="C638" s="182"/>
      <c r="D638" s="170"/>
      <c r="E638" s="3" t="s">
        <v>12</v>
      </c>
      <c r="F638" s="13"/>
      <c r="G638" s="13"/>
      <c r="H638" s="13"/>
      <c r="I638" s="158"/>
      <c r="J638" s="158"/>
      <c r="K638" s="166"/>
      <c r="L638" s="186"/>
    </row>
    <row r="639" spans="1:14" ht="42.75" customHeight="1" x14ac:dyDescent="0.3">
      <c r="A639" s="163"/>
      <c r="B639" s="168"/>
      <c r="C639" s="182"/>
      <c r="D639" s="170"/>
      <c r="E639" s="3" t="s">
        <v>13</v>
      </c>
      <c r="F639" s="13">
        <f t="shared" ref="F639:H640" si="191">F644</f>
        <v>1220000</v>
      </c>
      <c r="G639" s="13">
        <f t="shared" si="191"/>
        <v>1241686.7</v>
      </c>
      <c r="H639" s="13">
        <f t="shared" si="191"/>
        <v>1241686.7</v>
      </c>
      <c r="I639" s="158">
        <f t="shared" si="187"/>
        <v>101.77759836065574</v>
      </c>
      <c r="J639" s="158">
        <f t="shared" si="188"/>
        <v>100</v>
      </c>
      <c r="K639" s="166"/>
      <c r="L639" s="186"/>
    </row>
    <row r="640" spans="1:14" ht="49.5" customHeight="1" x14ac:dyDescent="0.25">
      <c r="A640" s="163"/>
      <c r="B640" s="168"/>
      <c r="C640" s="182"/>
      <c r="D640" s="170"/>
      <c r="E640" s="3" t="s">
        <v>14</v>
      </c>
      <c r="F640" s="18">
        <f t="shared" si="191"/>
        <v>0</v>
      </c>
      <c r="G640" s="18">
        <f t="shared" si="191"/>
        <v>0</v>
      </c>
      <c r="H640" s="18">
        <f t="shared" si="191"/>
        <v>0</v>
      </c>
      <c r="I640" s="138">
        <v>0</v>
      </c>
      <c r="J640" s="138">
        <v>0</v>
      </c>
      <c r="K640" s="167"/>
      <c r="L640" s="186"/>
    </row>
    <row r="641" spans="1:12" ht="19.5" customHeight="1" x14ac:dyDescent="0.3">
      <c r="A641" s="80"/>
      <c r="B641" s="80" t="s">
        <v>12</v>
      </c>
      <c r="C641" s="79"/>
      <c r="D641" s="62"/>
      <c r="E641" s="7"/>
      <c r="F641" s="19"/>
      <c r="G641" s="19"/>
      <c r="H641" s="19"/>
      <c r="I641" s="156"/>
      <c r="J641" s="156"/>
      <c r="K641" s="6"/>
      <c r="L641" s="6"/>
    </row>
    <row r="642" spans="1:12" ht="27.75" customHeight="1" x14ac:dyDescent="0.3">
      <c r="A642" s="183" t="s">
        <v>135</v>
      </c>
      <c r="B642" s="173"/>
      <c r="C642" s="182"/>
      <c r="D642" s="170" t="s">
        <v>361</v>
      </c>
      <c r="E642" s="118" t="s">
        <v>11</v>
      </c>
      <c r="F642" s="19">
        <f>F644+F645</f>
        <v>1220000</v>
      </c>
      <c r="G642" s="19">
        <f>G644+G645</f>
        <v>1241686.7</v>
      </c>
      <c r="H642" s="19">
        <f>H644+H645</f>
        <v>1241686.7</v>
      </c>
      <c r="I642" s="156">
        <f t="shared" si="187"/>
        <v>101.77759836065574</v>
      </c>
      <c r="J642" s="156">
        <f t="shared" si="188"/>
        <v>100</v>
      </c>
      <c r="K642" s="171"/>
      <c r="L642" s="171"/>
    </row>
    <row r="643" spans="1:12" ht="20.25" x14ac:dyDescent="0.3">
      <c r="A643" s="183"/>
      <c r="B643" s="173"/>
      <c r="C643" s="182"/>
      <c r="D643" s="170"/>
      <c r="E643" s="58" t="s">
        <v>12</v>
      </c>
      <c r="F643" s="19"/>
      <c r="G643" s="19"/>
      <c r="H643" s="19"/>
      <c r="I643" s="156"/>
      <c r="J643" s="156"/>
      <c r="K643" s="171"/>
      <c r="L643" s="171"/>
    </row>
    <row r="644" spans="1:12" ht="40.5" x14ac:dyDescent="0.3">
      <c r="A644" s="183"/>
      <c r="B644" s="173"/>
      <c r="C644" s="182"/>
      <c r="D644" s="170"/>
      <c r="E644" s="58" t="s">
        <v>13</v>
      </c>
      <c r="F644" s="19">
        <v>1220000</v>
      </c>
      <c r="G644" s="19">
        <v>1241686.7</v>
      </c>
      <c r="H644" s="19">
        <v>1241686.7</v>
      </c>
      <c r="I644" s="156">
        <f t="shared" si="187"/>
        <v>101.77759836065574</v>
      </c>
      <c r="J644" s="156">
        <f t="shared" si="188"/>
        <v>100</v>
      </c>
      <c r="K644" s="171"/>
      <c r="L644" s="171"/>
    </row>
    <row r="645" spans="1:12" ht="38.25" customHeight="1" x14ac:dyDescent="0.3">
      <c r="A645" s="183"/>
      <c r="B645" s="173"/>
      <c r="C645" s="182"/>
      <c r="D645" s="170"/>
      <c r="E645" s="58" t="s">
        <v>14</v>
      </c>
      <c r="F645" s="55">
        <v>0</v>
      </c>
      <c r="G645" s="55">
        <v>0</v>
      </c>
      <c r="H645" s="55">
        <v>0</v>
      </c>
      <c r="I645" s="156">
        <v>0</v>
      </c>
      <c r="J645" s="156">
        <v>0</v>
      </c>
      <c r="K645" s="171"/>
      <c r="L645" s="171"/>
    </row>
    <row r="646" spans="1:12" ht="15.75" customHeight="1" x14ac:dyDescent="0.25">
      <c r="A646" s="186">
        <v>16</v>
      </c>
      <c r="B646" s="168" t="s">
        <v>190</v>
      </c>
      <c r="C646" s="296"/>
      <c r="D646" s="170"/>
      <c r="E646" s="70" t="s">
        <v>11</v>
      </c>
      <c r="F646" s="95">
        <f>F648+F649</f>
        <v>243304.22999999998</v>
      </c>
      <c r="G646" s="95">
        <f>G648+G649</f>
        <v>243304.22999999998</v>
      </c>
      <c r="H646" s="95">
        <f>H648+H649</f>
        <v>243304.22999999998</v>
      </c>
      <c r="I646" s="131">
        <f t="shared" si="187"/>
        <v>100</v>
      </c>
      <c r="J646" s="131">
        <f t="shared" si="188"/>
        <v>100</v>
      </c>
      <c r="K646" s="279" t="s">
        <v>149</v>
      </c>
      <c r="L646" s="171"/>
    </row>
    <row r="647" spans="1:12" ht="20.25" x14ac:dyDescent="0.25">
      <c r="A647" s="186"/>
      <c r="B647" s="168"/>
      <c r="C647" s="297"/>
      <c r="D647" s="170"/>
      <c r="E647" s="70" t="s">
        <v>12</v>
      </c>
      <c r="F647" s="95"/>
      <c r="G647" s="95"/>
      <c r="H647" s="95"/>
      <c r="I647" s="131"/>
      <c r="J647" s="131"/>
      <c r="K647" s="279"/>
      <c r="L647" s="171"/>
    </row>
    <row r="648" spans="1:12" ht="40.5" x14ac:dyDescent="0.25">
      <c r="A648" s="186"/>
      <c r="B648" s="168"/>
      <c r="C648" s="297"/>
      <c r="D648" s="170"/>
      <c r="E648" s="70" t="s">
        <v>13</v>
      </c>
      <c r="F648" s="95">
        <f t="shared" ref="F648:H649" si="192">F653</f>
        <v>200440.5</v>
      </c>
      <c r="G648" s="95">
        <f t="shared" si="192"/>
        <v>200440.5</v>
      </c>
      <c r="H648" s="95">
        <f t="shared" si="192"/>
        <v>200440.5</v>
      </c>
      <c r="I648" s="131">
        <f t="shared" si="187"/>
        <v>100</v>
      </c>
      <c r="J648" s="131">
        <f t="shared" si="188"/>
        <v>100</v>
      </c>
      <c r="K648" s="279"/>
      <c r="L648" s="171"/>
    </row>
    <row r="649" spans="1:12" ht="40.5" x14ac:dyDescent="0.25">
      <c r="A649" s="186"/>
      <c r="B649" s="168"/>
      <c r="C649" s="298"/>
      <c r="D649" s="170"/>
      <c r="E649" s="70" t="s">
        <v>14</v>
      </c>
      <c r="F649" s="95">
        <f t="shared" si="192"/>
        <v>42863.729999999989</v>
      </c>
      <c r="G649" s="95">
        <f t="shared" si="192"/>
        <v>42863.729999999989</v>
      </c>
      <c r="H649" s="95">
        <f t="shared" si="192"/>
        <v>42863.729999999989</v>
      </c>
      <c r="I649" s="131">
        <f t="shared" si="187"/>
        <v>100</v>
      </c>
      <c r="J649" s="131">
        <f t="shared" si="188"/>
        <v>100</v>
      </c>
      <c r="K649" s="279"/>
      <c r="L649" s="171"/>
    </row>
    <row r="650" spans="1:12" ht="21" customHeight="1" x14ac:dyDescent="0.3">
      <c r="A650" s="80"/>
      <c r="B650" s="84" t="s">
        <v>12</v>
      </c>
      <c r="C650" s="8"/>
      <c r="D650" s="72"/>
      <c r="E650" s="58"/>
      <c r="F650" s="16"/>
      <c r="G650" s="23"/>
      <c r="H650" s="23"/>
      <c r="I650" s="110"/>
      <c r="J650" s="110"/>
      <c r="K650" s="58"/>
      <c r="L650" s="6"/>
    </row>
    <row r="651" spans="1:12" s="30" customFormat="1" ht="19.5" customHeight="1" x14ac:dyDescent="0.25">
      <c r="A651" s="163" t="s">
        <v>137</v>
      </c>
      <c r="B651" s="164" t="s">
        <v>90</v>
      </c>
      <c r="C651" s="169" t="s">
        <v>184</v>
      </c>
      <c r="D651" s="170" t="s">
        <v>90</v>
      </c>
      <c r="E651" s="71" t="s">
        <v>11</v>
      </c>
      <c r="F651" s="21">
        <f>F653+F654</f>
        <v>243304.22999999998</v>
      </c>
      <c r="G651" s="21">
        <f>G653+G654</f>
        <v>243304.22999999998</v>
      </c>
      <c r="H651" s="21">
        <f>H653+H654</f>
        <v>243304.22999999998</v>
      </c>
      <c r="I651" s="160">
        <f t="shared" si="187"/>
        <v>100</v>
      </c>
      <c r="J651" s="160">
        <f t="shared" si="188"/>
        <v>100</v>
      </c>
      <c r="K651" s="279"/>
      <c r="L651" s="274"/>
    </row>
    <row r="652" spans="1:12" s="30" customFormat="1" ht="20.25" x14ac:dyDescent="0.25">
      <c r="A652" s="163"/>
      <c r="B652" s="164"/>
      <c r="C652" s="169"/>
      <c r="D652" s="170"/>
      <c r="E652" s="71" t="s">
        <v>12</v>
      </c>
      <c r="F652" s="21"/>
      <c r="G652" s="21"/>
      <c r="H652" s="21"/>
      <c r="I652" s="160"/>
      <c r="J652" s="160"/>
      <c r="K652" s="279"/>
      <c r="L652" s="274"/>
    </row>
    <row r="653" spans="1:12" s="30" customFormat="1" ht="40.5" x14ac:dyDescent="0.25">
      <c r="A653" s="163"/>
      <c r="B653" s="164"/>
      <c r="C653" s="169"/>
      <c r="D653" s="170"/>
      <c r="E653" s="71" t="s">
        <v>13</v>
      </c>
      <c r="F653" s="65">
        <f t="shared" ref="F653:H654" si="193">F658+F662+F670+F666+F674+F678</f>
        <v>200440.5</v>
      </c>
      <c r="G653" s="65">
        <f t="shared" si="193"/>
        <v>200440.5</v>
      </c>
      <c r="H653" s="65">
        <f t="shared" si="193"/>
        <v>200440.5</v>
      </c>
      <c r="I653" s="160">
        <f t="shared" si="187"/>
        <v>100</v>
      </c>
      <c r="J653" s="160">
        <f t="shared" si="188"/>
        <v>100</v>
      </c>
      <c r="K653" s="279"/>
      <c r="L653" s="274"/>
    </row>
    <row r="654" spans="1:12" s="30" customFormat="1" ht="50.25" customHeight="1" x14ac:dyDescent="0.25">
      <c r="A654" s="163"/>
      <c r="B654" s="164"/>
      <c r="C654" s="169"/>
      <c r="D654" s="170"/>
      <c r="E654" s="71" t="s">
        <v>14</v>
      </c>
      <c r="F654" s="65">
        <f t="shared" si="193"/>
        <v>42863.729999999989</v>
      </c>
      <c r="G654" s="65">
        <f t="shared" si="193"/>
        <v>42863.729999999989</v>
      </c>
      <c r="H654" s="65">
        <f t="shared" si="193"/>
        <v>42863.729999999989</v>
      </c>
      <c r="I654" s="144">
        <f t="shared" si="187"/>
        <v>100</v>
      </c>
      <c r="J654" s="144">
        <f t="shared" si="188"/>
        <v>100</v>
      </c>
      <c r="K654" s="279"/>
      <c r="L654" s="274"/>
    </row>
    <row r="655" spans="1:12" ht="27" customHeight="1" x14ac:dyDescent="0.3">
      <c r="A655" s="80"/>
      <c r="B655" s="3"/>
      <c r="C655" s="71" t="s">
        <v>12</v>
      </c>
      <c r="D655" s="62"/>
      <c r="E655" s="58"/>
      <c r="F655" s="16"/>
      <c r="G655" s="23"/>
      <c r="H655" s="23"/>
      <c r="I655" s="110"/>
      <c r="J655" s="110"/>
      <c r="K655" s="58"/>
      <c r="L655" s="6"/>
    </row>
    <row r="656" spans="1:12" ht="18" customHeight="1" x14ac:dyDescent="0.25">
      <c r="A656" s="183" t="s">
        <v>320</v>
      </c>
      <c r="B656" s="168"/>
      <c r="C656" s="169"/>
      <c r="D656" s="170" t="s">
        <v>154</v>
      </c>
      <c r="E656" s="72" t="s">
        <v>11</v>
      </c>
      <c r="F656" s="16">
        <f>F658+F659</f>
        <v>85273.7</v>
      </c>
      <c r="G656" s="16">
        <f>G658+G659</f>
        <v>85273.7</v>
      </c>
      <c r="H656" s="16">
        <f>H658+H659</f>
        <v>85273.7</v>
      </c>
      <c r="I656" s="128">
        <f t="shared" si="187"/>
        <v>100</v>
      </c>
      <c r="J656" s="128">
        <f t="shared" si="188"/>
        <v>100</v>
      </c>
      <c r="K656" s="279"/>
      <c r="L656" s="225"/>
    </row>
    <row r="657" spans="1:12" ht="20.25" x14ac:dyDescent="0.25">
      <c r="A657" s="183"/>
      <c r="B657" s="168"/>
      <c r="C657" s="169"/>
      <c r="D657" s="170"/>
      <c r="E657" s="72" t="s">
        <v>12</v>
      </c>
      <c r="F657" s="16"/>
      <c r="G657" s="16"/>
      <c r="H657" s="95"/>
      <c r="I657" s="128"/>
      <c r="J657" s="128"/>
      <c r="K657" s="279"/>
      <c r="L657" s="225"/>
    </row>
    <row r="658" spans="1:12" ht="40.5" x14ac:dyDescent="0.25">
      <c r="A658" s="183"/>
      <c r="B658" s="168"/>
      <c r="C658" s="169"/>
      <c r="D658" s="170"/>
      <c r="E658" s="72" t="s">
        <v>13</v>
      </c>
      <c r="F658" s="16">
        <v>50311.5</v>
      </c>
      <c r="G658" s="16">
        <v>50311.5</v>
      </c>
      <c r="H658" s="16">
        <v>50311.5</v>
      </c>
      <c r="I658" s="128">
        <f t="shared" si="187"/>
        <v>100</v>
      </c>
      <c r="J658" s="128">
        <f t="shared" si="188"/>
        <v>100</v>
      </c>
      <c r="K658" s="279"/>
      <c r="L658" s="225"/>
    </row>
    <row r="659" spans="1:12" ht="45.75" customHeight="1" x14ac:dyDescent="0.25">
      <c r="A659" s="183"/>
      <c r="B659" s="168"/>
      <c r="C659" s="169"/>
      <c r="D659" s="170"/>
      <c r="E659" s="72" t="s">
        <v>14</v>
      </c>
      <c r="F659" s="23">
        <v>34962.199999999997</v>
      </c>
      <c r="G659" s="23">
        <v>34962.199999999997</v>
      </c>
      <c r="H659" s="23">
        <v>34962.199999999997</v>
      </c>
      <c r="I659" s="110">
        <f t="shared" si="187"/>
        <v>100</v>
      </c>
      <c r="J659" s="110">
        <f t="shared" si="188"/>
        <v>100</v>
      </c>
      <c r="K659" s="279"/>
      <c r="L659" s="225"/>
    </row>
    <row r="660" spans="1:12" ht="22.5" customHeight="1" x14ac:dyDescent="0.25">
      <c r="A660" s="183" t="s">
        <v>321</v>
      </c>
      <c r="B660" s="168"/>
      <c r="C660" s="169"/>
      <c r="D660" s="170" t="s">
        <v>185</v>
      </c>
      <c r="E660" s="72" t="s">
        <v>11</v>
      </c>
      <c r="F660" s="16">
        <f>F662+F663</f>
        <v>11678.32</v>
      </c>
      <c r="G660" s="16">
        <f>G662+G663</f>
        <v>11678.32</v>
      </c>
      <c r="H660" s="16">
        <f>H662+H663</f>
        <v>11678.32</v>
      </c>
      <c r="I660" s="128">
        <f t="shared" si="187"/>
        <v>100</v>
      </c>
      <c r="J660" s="128">
        <f t="shared" si="188"/>
        <v>100</v>
      </c>
      <c r="K660" s="279"/>
      <c r="L660" s="241"/>
    </row>
    <row r="661" spans="1:12" ht="20.25" x14ac:dyDescent="0.25">
      <c r="A661" s="183"/>
      <c r="B661" s="168"/>
      <c r="C661" s="169"/>
      <c r="D661" s="170"/>
      <c r="E661" s="72" t="s">
        <v>12</v>
      </c>
      <c r="F661" s="16"/>
      <c r="G661" s="16"/>
      <c r="H661" s="16"/>
      <c r="I661" s="128"/>
      <c r="J661" s="128"/>
      <c r="K661" s="279"/>
      <c r="L661" s="241"/>
    </row>
    <row r="662" spans="1:12" ht="40.5" x14ac:dyDescent="0.25">
      <c r="A662" s="183"/>
      <c r="B662" s="168"/>
      <c r="C662" s="169"/>
      <c r="D662" s="170"/>
      <c r="E662" s="72" t="s">
        <v>13</v>
      </c>
      <c r="F662" s="16">
        <v>11094.4</v>
      </c>
      <c r="G662" s="16">
        <v>11094.4</v>
      </c>
      <c r="H662" s="16">
        <v>11094.4</v>
      </c>
      <c r="I662" s="128">
        <f t="shared" si="187"/>
        <v>100</v>
      </c>
      <c r="J662" s="128">
        <f t="shared" si="188"/>
        <v>100</v>
      </c>
      <c r="K662" s="279"/>
      <c r="L662" s="241"/>
    </row>
    <row r="663" spans="1:12" ht="51.75" customHeight="1" x14ac:dyDescent="0.25">
      <c r="A663" s="183"/>
      <c r="B663" s="168"/>
      <c r="C663" s="169"/>
      <c r="D663" s="170"/>
      <c r="E663" s="72" t="s">
        <v>14</v>
      </c>
      <c r="F663" s="23">
        <v>583.91999999999996</v>
      </c>
      <c r="G663" s="23">
        <v>583.91999999999996</v>
      </c>
      <c r="H663" s="23">
        <v>583.91999999999996</v>
      </c>
      <c r="I663" s="110">
        <f t="shared" si="187"/>
        <v>100</v>
      </c>
      <c r="J663" s="110">
        <f t="shared" si="188"/>
        <v>100</v>
      </c>
      <c r="K663" s="279"/>
      <c r="L663" s="241"/>
    </row>
    <row r="664" spans="1:12" ht="21.75" customHeight="1" x14ac:dyDescent="0.25">
      <c r="A664" s="183" t="s">
        <v>322</v>
      </c>
      <c r="B664" s="168"/>
      <c r="C664" s="169"/>
      <c r="D664" s="170" t="s">
        <v>186</v>
      </c>
      <c r="E664" s="72" t="s">
        <v>11</v>
      </c>
      <c r="F664" s="16">
        <f>F666+F667</f>
        <v>23616.84</v>
      </c>
      <c r="G664" s="16">
        <f>G666+G667</f>
        <v>23616.84</v>
      </c>
      <c r="H664" s="16">
        <f>H666+H667</f>
        <v>23616.84</v>
      </c>
      <c r="I664" s="128">
        <f t="shared" si="187"/>
        <v>100</v>
      </c>
      <c r="J664" s="128">
        <f>H664/G664*100</f>
        <v>100</v>
      </c>
      <c r="K664" s="279"/>
      <c r="L664" s="241"/>
    </row>
    <row r="665" spans="1:12" ht="20.25" x14ac:dyDescent="0.25">
      <c r="A665" s="183"/>
      <c r="B665" s="168"/>
      <c r="C665" s="169"/>
      <c r="D665" s="170"/>
      <c r="E665" s="72" t="s">
        <v>12</v>
      </c>
      <c r="F665" s="16"/>
      <c r="G665" s="16"/>
      <c r="H665" s="95"/>
      <c r="I665" s="131"/>
      <c r="J665" s="128"/>
      <c r="K665" s="279"/>
      <c r="L665" s="241"/>
    </row>
    <row r="666" spans="1:12" ht="40.5" x14ac:dyDescent="0.25">
      <c r="A666" s="183"/>
      <c r="B666" s="168"/>
      <c r="C666" s="169"/>
      <c r="D666" s="170"/>
      <c r="E666" s="72" t="s">
        <v>13</v>
      </c>
      <c r="F666" s="16">
        <v>22436</v>
      </c>
      <c r="G666" s="16">
        <v>22436</v>
      </c>
      <c r="H666" s="16">
        <v>22436</v>
      </c>
      <c r="I666" s="128">
        <f>G666/F666*100</f>
        <v>100</v>
      </c>
      <c r="J666" s="128">
        <f>H666/G666*100</f>
        <v>100</v>
      </c>
      <c r="K666" s="279"/>
      <c r="L666" s="241"/>
    </row>
    <row r="667" spans="1:12" ht="42.75" customHeight="1" x14ac:dyDescent="0.25">
      <c r="A667" s="183"/>
      <c r="B667" s="168"/>
      <c r="C667" s="169"/>
      <c r="D667" s="170"/>
      <c r="E667" s="72" t="s">
        <v>14</v>
      </c>
      <c r="F667" s="23">
        <v>1180.8399999999999</v>
      </c>
      <c r="G667" s="23">
        <v>1180.8399999999999</v>
      </c>
      <c r="H667" s="23">
        <v>1180.8399999999999</v>
      </c>
      <c r="I667" s="110">
        <f>G667/F667*100</f>
        <v>100</v>
      </c>
      <c r="J667" s="110">
        <f>H667/G667*100</f>
        <v>100</v>
      </c>
      <c r="K667" s="279"/>
      <c r="L667" s="241"/>
    </row>
    <row r="668" spans="1:12" ht="26.25" customHeight="1" x14ac:dyDescent="0.25">
      <c r="A668" s="183" t="s">
        <v>323</v>
      </c>
      <c r="B668" s="168"/>
      <c r="C668" s="169"/>
      <c r="D668" s="170" t="s">
        <v>187</v>
      </c>
      <c r="E668" s="72" t="s">
        <v>11</v>
      </c>
      <c r="F668" s="16">
        <f>F670+F671</f>
        <v>13000</v>
      </c>
      <c r="G668" s="16">
        <f>G670+G671</f>
        <v>13000</v>
      </c>
      <c r="H668" s="16">
        <f>H670+H671</f>
        <v>13000</v>
      </c>
      <c r="I668" s="128">
        <f>G668/F668*100</f>
        <v>100</v>
      </c>
      <c r="J668" s="128">
        <f t="shared" si="188"/>
        <v>100</v>
      </c>
      <c r="K668" s="280"/>
      <c r="L668" s="171"/>
    </row>
    <row r="669" spans="1:12" ht="20.25" x14ac:dyDescent="0.25">
      <c r="A669" s="183"/>
      <c r="B669" s="168"/>
      <c r="C669" s="169"/>
      <c r="D669" s="170"/>
      <c r="E669" s="72" t="s">
        <v>12</v>
      </c>
      <c r="F669" s="16"/>
      <c r="G669" s="16"/>
      <c r="H669" s="95"/>
      <c r="I669" s="128"/>
      <c r="J669" s="128"/>
      <c r="K669" s="280"/>
      <c r="L669" s="171"/>
    </row>
    <row r="670" spans="1:12" ht="40.5" x14ac:dyDescent="0.25">
      <c r="A670" s="183"/>
      <c r="B670" s="168"/>
      <c r="C670" s="169"/>
      <c r="D670" s="170"/>
      <c r="E670" s="72" t="s">
        <v>13</v>
      </c>
      <c r="F670" s="16">
        <v>12350</v>
      </c>
      <c r="G670" s="16">
        <v>12350</v>
      </c>
      <c r="H670" s="16">
        <v>12350</v>
      </c>
      <c r="I670" s="128">
        <f>G670/F670*100</f>
        <v>100</v>
      </c>
      <c r="J670" s="128">
        <f t="shared" ref="J670:J722" si="194">H670/G670*100</f>
        <v>100</v>
      </c>
      <c r="K670" s="280"/>
      <c r="L670" s="171"/>
    </row>
    <row r="671" spans="1:12" ht="38.25" customHeight="1" x14ac:dyDescent="0.25">
      <c r="A671" s="183"/>
      <c r="B671" s="168"/>
      <c r="C671" s="169"/>
      <c r="D671" s="170"/>
      <c r="E671" s="72" t="s">
        <v>14</v>
      </c>
      <c r="F671" s="23">
        <v>650</v>
      </c>
      <c r="G671" s="23">
        <v>650</v>
      </c>
      <c r="H671" s="23">
        <v>650</v>
      </c>
      <c r="I671" s="110">
        <f>G671/F671*100</f>
        <v>100</v>
      </c>
      <c r="J671" s="110">
        <f t="shared" si="194"/>
        <v>100</v>
      </c>
      <c r="K671" s="280"/>
      <c r="L671" s="171"/>
    </row>
    <row r="672" spans="1:12" ht="24" customHeight="1" x14ac:dyDescent="0.25">
      <c r="A672" s="183" t="s">
        <v>324</v>
      </c>
      <c r="B672" s="164"/>
      <c r="C672" s="169"/>
      <c r="D672" s="170" t="s">
        <v>188</v>
      </c>
      <c r="E672" s="72" t="s">
        <v>11</v>
      </c>
      <c r="F672" s="16">
        <f>F674+F675</f>
        <v>23226.74</v>
      </c>
      <c r="G672" s="16">
        <f>G674+G675</f>
        <v>23226.74</v>
      </c>
      <c r="H672" s="16">
        <f>H674+H675</f>
        <v>23226.74</v>
      </c>
      <c r="I672" s="128">
        <f>G672/F672*100</f>
        <v>100</v>
      </c>
      <c r="J672" s="128">
        <f>H672/G672*100</f>
        <v>100</v>
      </c>
      <c r="K672" s="279"/>
      <c r="L672" s="202"/>
    </row>
    <row r="673" spans="1:13" ht="20.25" x14ac:dyDescent="0.25">
      <c r="A673" s="183"/>
      <c r="B673" s="164"/>
      <c r="C673" s="169"/>
      <c r="D673" s="170"/>
      <c r="E673" s="72" t="s">
        <v>12</v>
      </c>
      <c r="F673" s="95"/>
      <c r="G673" s="95"/>
      <c r="H673" s="95"/>
      <c r="I673" s="131"/>
      <c r="J673" s="131"/>
      <c r="K673" s="279"/>
      <c r="L673" s="202"/>
    </row>
    <row r="674" spans="1:13" ht="40.5" x14ac:dyDescent="0.25">
      <c r="A674" s="183"/>
      <c r="B674" s="164"/>
      <c r="C674" s="169"/>
      <c r="D674" s="170"/>
      <c r="E674" s="72" t="s">
        <v>13</v>
      </c>
      <c r="F674" s="16">
        <v>22065.4</v>
      </c>
      <c r="G674" s="16">
        <v>22065.4</v>
      </c>
      <c r="H674" s="16">
        <v>22065.4</v>
      </c>
      <c r="I674" s="128">
        <f t="shared" ref="I674:J676" si="195">G674/F674*100</f>
        <v>100</v>
      </c>
      <c r="J674" s="128">
        <f t="shared" si="195"/>
        <v>100</v>
      </c>
      <c r="K674" s="279"/>
      <c r="L674" s="202"/>
    </row>
    <row r="675" spans="1:13" ht="41.25" customHeight="1" x14ac:dyDescent="0.25">
      <c r="A675" s="183"/>
      <c r="B675" s="164"/>
      <c r="C675" s="169"/>
      <c r="D675" s="170"/>
      <c r="E675" s="72" t="s">
        <v>14</v>
      </c>
      <c r="F675" s="23">
        <v>1161.3399999999999</v>
      </c>
      <c r="G675" s="23">
        <v>1161.3399999999999</v>
      </c>
      <c r="H675" s="23">
        <v>1161.3399999999999</v>
      </c>
      <c r="I675" s="110">
        <f t="shared" si="195"/>
        <v>100</v>
      </c>
      <c r="J675" s="110">
        <f t="shared" si="195"/>
        <v>100</v>
      </c>
      <c r="K675" s="279"/>
      <c r="L675" s="202"/>
    </row>
    <row r="676" spans="1:13" ht="24" customHeight="1" x14ac:dyDescent="0.25">
      <c r="A676" s="183" t="s">
        <v>325</v>
      </c>
      <c r="B676" s="168"/>
      <c r="C676" s="169"/>
      <c r="D676" s="170" t="s">
        <v>189</v>
      </c>
      <c r="E676" s="72" t="s">
        <v>11</v>
      </c>
      <c r="F676" s="23">
        <f>F678+F679</f>
        <v>86508.63</v>
      </c>
      <c r="G676" s="23">
        <f>G678+G679</f>
        <v>86508.63</v>
      </c>
      <c r="H676" s="23">
        <f>H678+H679</f>
        <v>86508.63</v>
      </c>
      <c r="I676" s="110">
        <f t="shared" si="195"/>
        <v>100</v>
      </c>
      <c r="J676" s="110">
        <f t="shared" si="195"/>
        <v>100</v>
      </c>
      <c r="K676" s="285"/>
      <c r="L676" s="225"/>
    </row>
    <row r="677" spans="1:13" ht="18.75" customHeight="1" x14ac:dyDescent="0.25">
      <c r="A677" s="183"/>
      <c r="B677" s="168"/>
      <c r="C677" s="169"/>
      <c r="D677" s="170"/>
      <c r="E677" s="72" t="s">
        <v>12</v>
      </c>
      <c r="F677" s="23"/>
      <c r="G677" s="23"/>
      <c r="H677" s="23"/>
      <c r="I677" s="110"/>
      <c r="J677" s="110"/>
      <c r="K677" s="286"/>
      <c r="L677" s="225"/>
    </row>
    <row r="678" spans="1:13" ht="41.25" customHeight="1" x14ac:dyDescent="0.25">
      <c r="A678" s="183"/>
      <c r="B678" s="168"/>
      <c r="C678" s="169"/>
      <c r="D678" s="170"/>
      <c r="E678" s="72" t="s">
        <v>13</v>
      </c>
      <c r="F678" s="23">
        <v>82183.199999999997</v>
      </c>
      <c r="G678" s="23">
        <v>82183.199999999997</v>
      </c>
      <c r="H678" s="23">
        <v>82183.199999999997</v>
      </c>
      <c r="I678" s="110">
        <f>G678/F678*100</f>
        <v>100</v>
      </c>
      <c r="J678" s="110">
        <f>H678/G678*100</f>
        <v>100</v>
      </c>
      <c r="K678" s="286"/>
      <c r="L678" s="225"/>
    </row>
    <row r="679" spans="1:13" ht="42" customHeight="1" x14ac:dyDescent="0.25">
      <c r="A679" s="183"/>
      <c r="B679" s="168"/>
      <c r="C679" s="169"/>
      <c r="D679" s="170"/>
      <c r="E679" s="72" t="s">
        <v>14</v>
      </c>
      <c r="F679" s="23">
        <v>4325.43</v>
      </c>
      <c r="G679" s="23">
        <v>4325.43</v>
      </c>
      <c r="H679" s="23">
        <v>4325.43</v>
      </c>
      <c r="I679" s="110">
        <f>G679/F679*100</f>
        <v>100</v>
      </c>
      <c r="J679" s="110">
        <f>H679/G679*100</f>
        <v>100</v>
      </c>
      <c r="K679" s="287"/>
      <c r="L679" s="225"/>
    </row>
    <row r="680" spans="1:13" ht="20.25" customHeight="1" x14ac:dyDescent="0.25">
      <c r="A680" s="163">
        <v>17</v>
      </c>
      <c r="B680" s="186" t="s">
        <v>96</v>
      </c>
      <c r="C680" s="169"/>
      <c r="D680" s="170"/>
      <c r="E680" s="3" t="s">
        <v>11</v>
      </c>
      <c r="F680" s="95">
        <f>F682+F683</f>
        <v>247828.2</v>
      </c>
      <c r="G680" s="95">
        <f>G682+G683</f>
        <v>247828.2</v>
      </c>
      <c r="H680" s="95">
        <f>H682+H683</f>
        <v>247601.6</v>
      </c>
      <c r="I680" s="131">
        <f>G680/F680*100</f>
        <v>100</v>
      </c>
      <c r="J680" s="131">
        <f t="shared" si="194"/>
        <v>99.908565691878479</v>
      </c>
      <c r="K680" s="202" t="s">
        <v>146</v>
      </c>
      <c r="L680" s="171"/>
      <c r="M680" s="26"/>
    </row>
    <row r="681" spans="1:13" ht="20.25" x14ac:dyDescent="0.25">
      <c r="A681" s="163"/>
      <c r="B681" s="186"/>
      <c r="C681" s="169"/>
      <c r="D681" s="170"/>
      <c r="E681" s="3" t="s">
        <v>12</v>
      </c>
      <c r="F681" s="95"/>
      <c r="G681" s="95"/>
      <c r="H681" s="95"/>
      <c r="I681" s="131"/>
      <c r="J681" s="131"/>
      <c r="K681" s="202"/>
      <c r="L681" s="171"/>
      <c r="M681" s="26"/>
    </row>
    <row r="682" spans="1:13" ht="40.5" x14ac:dyDescent="0.25">
      <c r="A682" s="163"/>
      <c r="B682" s="186"/>
      <c r="C682" s="169"/>
      <c r="D682" s="170"/>
      <c r="E682" s="3" t="s">
        <v>13</v>
      </c>
      <c r="F682" s="95">
        <f t="shared" ref="F682:H683" si="196">F687+F691</f>
        <v>219835.7</v>
      </c>
      <c r="G682" s="95">
        <f t="shared" si="196"/>
        <v>219835.7</v>
      </c>
      <c r="H682" s="95">
        <f t="shared" si="196"/>
        <v>219609.1</v>
      </c>
      <c r="I682" s="131">
        <f>G682/F682*100</f>
        <v>100</v>
      </c>
      <c r="J682" s="131">
        <f t="shared" si="194"/>
        <v>99.896923020237381</v>
      </c>
      <c r="K682" s="202"/>
      <c r="L682" s="171"/>
      <c r="M682" s="26"/>
    </row>
    <row r="683" spans="1:13" ht="40.5" x14ac:dyDescent="0.25">
      <c r="A683" s="163"/>
      <c r="B683" s="186"/>
      <c r="C683" s="169"/>
      <c r="D683" s="170"/>
      <c r="E683" s="3" t="s">
        <v>14</v>
      </c>
      <c r="F683" s="95">
        <f t="shared" si="196"/>
        <v>27992.5</v>
      </c>
      <c r="G683" s="95">
        <f t="shared" si="196"/>
        <v>27992.5</v>
      </c>
      <c r="H683" s="95">
        <f t="shared" si="196"/>
        <v>27992.5</v>
      </c>
      <c r="I683" s="131">
        <f>G683/F683*100</f>
        <v>100</v>
      </c>
      <c r="J683" s="131">
        <f t="shared" si="194"/>
        <v>100</v>
      </c>
      <c r="K683" s="202"/>
      <c r="L683" s="171"/>
      <c r="M683" s="26"/>
    </row>
    <row r="684" spans="1:13" ht="20.25" x14ac:dyDescent="0.3">
      <c r="A684" s="80"/>
      <c r="B684" s="87" t="s">
        <v>12</v>
      </c>
      <c r="C684" s="8"/>
      <c r="D684" s="72"/>
      <c r="E684" s="3"/>
      <c r="F684" s="16"/>
      <c r="G684" s="16"/>
      <c r="H684" s="16"/>
      <c r="I684" s="128"/>
      <c r="J684" s="128"/>
      <c r="K684" s="6"/>
      <c r="L684" s="6"/>
      <c r="M684" s="26"/>
    </row>
    <row r="685" spans="1:13" s="39" customFormat="1" ht="20.25" customHeight="1" x14ac:dyDescent="0.25">
      <c r="A685" s="163" t="s">
        <v>138</v>
      </c>
      <c r="B685" s="164"/>
      <c r="C685" s="226" t="s">
        <v>93</v>
      </c>
      <c r="D685" s="267" t="s">
        <v>91</v>
      </c>
      <c r="E685" s="3" t="s">
        <v>11</v>
      </c>
      <c r="F685" s="21">
        <f>F687+F688</f>
        <v>220335.7</v>
      </c>
      <c r="G685" s="21">
        <f>G687+G688</f>
        <v>220335.7</v>
      </c>
      <c r="H685" s="21">
        <f>H687+H688</f>
        <v>220109.1</v>
      </c>
      <c r="I685" s="160">
        <f>G685/F685*100</f>
        <v>100</v>
      </c>
      <c r="J685" s="160">
        <f t="shared" si="194"/>
        <v>99.897156929176703</v>
      </c>
      <c r="K685" s="171"/>
      <c r="L685" s="253"/>
      <c r="M685" s="38"/>
    </row>
    <row r="686" spans="1:13" s="39" customFormat="1" ht="20.25" x14ac:dyDescent="0.25">
      <c r="A686" s="163"/>
      <c r="B686" s="164"/>
      <c r="C686" s="169"/>
      <c r="D686" s="170"/>
      <c r="E686" s="3" t="s">
        <v>12</v>
      </c>
      <c r="F686" s="21"/>
      <c r="G686" s="21"/>
      <c r="H686" s="21"/>
      <c r="I686" s="160"/>
      <c r="J686" s="160"/>
      <c r="K686" s="171"/>
      <c r="L686" s="253"/>
      <c r="M686" s="38"/>
    </row>
    <row r="687" spans="1:13" s="39" customFormat="1" ht="40.5" x14ac:dyDescent="0.25">
      <c r="A687" s="163"/>
      <c r="B687" s="164"/>
      <c r="C687" s="169"/>
      <c r="D687" s="170"/>
      <c r="E687" s="3" t="s">
        <v>13</v>
      </c>
      <c r="F687" s="21">
        <v>219835.7</v>
      </c>
      <c r="G687" s="21">
        <v>219835.7</v>
      </c>
      <c r="H687" s="21">
        <v>219609.1</v>
      </c>
      <c r="I687" s="160">
        <f>G687/F687*100</f>
        <v>100</v>
      </c>
      <c r="J687" s="160">
        <f t="shared" si="194"/>
        <v>99.896923020237381</v>
      </c>
      <c r="K687" s="171"/>
      <c r="L687" s="253"/>
      <c r="M687" s="38"/>
    </row>
    <row r="688" spans="1:13" s="39" customFormat="1" ht="45.75" customHeight="1" x14ac:dyDescent="0.25">
      <c r="A688" s="163"/>
      <c r="B688" s="164"/>
      <c r="C688" s="169"/>
      <c r="D688" s="170"/>
      <c r="E688" s="3" t="s">
        <v>14</v>
      </c>
      <c r="F688" s="21">
        <v>500</v>
      </c>
      <c r="G688" s="21">
        <v>500</v>
      </c>
      <c r="H688" s="21">
        <v>500</v>
      </c>
      <c r="I688" s="160">
        <f>G688/F688*100</f>
        <v>100</v>
      </c>
      <c r="J688" s="160">
        <f t="shared" si="194"/>
        <v>100</v>
      </c>
      <c r="K688" s="171"/>
      <c r="L688" s="253"/>
      <c r="M688" s="38"/>
    </row>
    <row r="689" spans="1:12" s="39" customFormat="1" ht="20.25" customHeight="1" x14ac:dyDescent="0.25">
      <c r="A689" s="163" t="s">
        <v>326</v>
      </c>
      <c r="B689" s="164"/>
      <c r="C689" s="169" t="s">
        <v>94</v>
      </c>
      <c r="D689" s="170" t="s">
        <v>92</v>
      </c>
      <c r="E689" s="3" t="s">
        <v>11</v>
      </c>
      <c r="F689" s="21">
        <f>F691+F692</f>
        <v>27492.5</v>
      </c>
      <c r="G689" s="21">
        <f>G691+G692</f>
        <v>27492.5</v>
      </c>
      <c r="H689" s="21">
        <f>H691+H692</f>
        <v>27492.5</v>
      </c>
      <c r="I689" s="160">
        <f>G689/F689*100</f>
        <v>100</v>
      </c>
      <c r="J689" s="160">
        <f t="shared" si="194"/>
        <v>100</v>
      </c>
      <c r="K689" s="171"/>
      <c r="L689" s="253"/>
    </row>
    <row r="690" spans="1:12" s="39" customFormat="1" ht="20.25" x14ac:dyDescent="0.25">
      <c r="A690" s="163"/>
      <c r="B690" s="164"/>
      <c r="C690" s="169"/>
      <c r="D690" s="170"/>
      <c r="E690" s="3" t="s">
        <v>12</v>
      </c>
      <c r="F690" s="21"/>
      <c r="G690" s="21"/>
      <c r="H690" s="21"/>
      <c r="I690" s="160"/>
      <c r="J690" s="160"/>
      <c r="K690" s="171"/>
      <c r="L690" s="253"/>
    </row>
    <row r="691" spans="1:12" s="39" customFormat="1" ht="40.5" x14ac:dyDescent="0.25">
      <c r="A691" s="163"/>
      <c r="B691" s="164"/>
      <c r="C691" s="169"/>
      <c r="D691" s="170"/>
      <c r="E691" s="3" t="s">
        <v>13</v>
      </c>
      <c r="F691" s="21">
        <v>0</v>
      </c>
      <c r="G691" s="21">
        <v>0</v>
      </c>
      <c r="H691" s="21">
        <v>0</v>
      </c>
      <c r="I691" s="160">
        <v>0</v>
      </c>
      <c r="J691" s="160">
        <v>0</v>
      </c>
      <c r="K691" s="171"/>
      <c r="L691" s="253"/>
    </row>
    <row r="692" spans="1:12" s="39" customFormat="1" ht="89.25" customHeight="1" x14ac:dyDescent="0.25">
      <c r="A692" s="163"/>
      <c r="B692" s="164"/>
      <c r="C692" s="169"/>
      <c r="D692" s="170"/>
      <c r="E692" s="3" t="s">
        <v>14</v>
      </c>
      <c r="F692" s="65">
        <v>27492.5</v>
      </c>
      <c r="G692" s="65">
        <v>27492.5</v>
      </c>
      <c r="H692" s="65">
        <v>27492.5</v>
      </c>
      <c r="I692" s="144">
        <f>G692/F692*100</f>
        <v>100</v>
      </c>
      <c r="J692" s="144">
        <f t="shared" si="194"/>
        <v>100</v>
      </c>
      <c r="K692" s="171"/>
      <c r="L692" s="253"/>
    </row>
    <row r="693" spans="1:12" ht="29.25" customHeight="1" x14ac:dyDescent="0.3">
      <c r="A693" s="163">
        <v>18</v>
      </c>
      <c r="B693" s="186" t="s">
        <v>95</v>
      </c>
      <c r="C693" s="182"/>
      <c r="D693" s="220"/>
      <c r="E693" s="3" t="s">
        <v>11</v>
      </c>
      <c r="F693" s="14">
        <f>F695+F696</f>
        <v>2293.7200000000003</v>
      </c>
      <c r="G693" s="14">
        <f>G695+G696</f>
        <v>2293.7200000000003</v>
      </c>
      <c r="H693" s="14">
        <f>H695+H696</f>
        <v>2270.0299999999997</v>
      </c>
      <c r="I693" s="158">
        <f>G693/F693*100</f>
        <v>100</v>
      </c>
      <c r="J693" s="158">
        <f t="shared" si="194"/>
        <v>98.967179952217336</v>
      </c>
      <c r="K693" s="183" t="s">
        <v>148</v>
      </c>
      <c r="L693" s="173"/>
    </row>
    <row r="694" spans="1:12" ht="20.25" x14ac:dyDescent="0.3">
      <c r="A694" s="163"/>
      <c r="B694" s="186"/>
      <c r="C694" s="182"/>
      <c r="D694" s="220"/>
      <c r="E694" s="3" t="s">
        <v>12</v>
      </c>
      <c r="F694" s="18"/>
      <c r="G694" s="13"/>
      <c r="H694" s="13"/>
      <c r="I694" s="158"/>
      <c r="J694" s="158"/>
      <c r="K694" s="183"/>
      <c r="L694" s="173"/>
    </row>
    <row r="695" spans="1:12" ht="45.75" customHeight="1" x14ac:dyDescent="0.25">
      <c r="A695" s="163"/>
      <c r="B695" s="186"/>
      <c r="C695" s="182"/>
      <c r="D695" s="220"/>
      <c r="E695" s="3" t="s">
        <v>13</v>
      </c>
      <c r="F695" s="18">
        <f>F700</f>
        <v>1309.02</v>
      </c>
      <c r="G695" s="18">
        <f t="shared" ref="G695:H695" si="197">G700</f>
        <v>1309.02</v>
      </c>
      <c r="H695" s="18">
        <f t="shared" si="197"/>
        <v>1309.02</v>
      </c>
      <c r="I695" s="138">
        <f>G695/F695*100</f>
        <v>100</v>
      </c>
      <c r="J695" s="138">
        <f t="shared" si="194"/>
        <v>100</v>
      </c>
      <c r="K695" s="183"/>
      <c r="L695" s="173"/>
    </row>
    <row r="696" spans="1:12" ht="82.5" customHeight="1" x14ac:dyDescent="0.25">
      <c r="A696" s="163"/>
      <c r="B696" s="186"/>
      <c r="C696" s="182"/>
      <c r="D696" s="220"/>
      <c r="E696" s="3" t="s">
        <v>14</v>
      </c>
      <c r="F696" s="18">
        <f>F701</f>
        <v>984.7</v>
      </c>
      <c r="G696" s="18">
        <f t="shared" ref="G696:H696" si="198">G701</f>
        <v>984.7</v>
      </c>
      <c r="H696" s="18">
        <f t="shared" si="198"/>
        <v>961.01</v>
      </c>
      <c r="I696" s="138">
        <f>G696/F696*100</f>
        <v>100</v>
      </c>
      <c r="J696" s="138">
        <f t="shared" si="194"/>
        <v>97.594191124200265</v>
      </c>
      <c r="K696" s="183"/>
      <c r="L696" s="173"/>
    </row>
    <row r="697" spans="1:12" ht="20.25" x14ac:dyDescent="0.3">
      <c r="A697" s="80"/>
      <c r="B697" s="74" t="s">
        <v>12</v>
      </c>
      <c r="C697" s="8"/>
      <c r="D697" s="89"/>
      <c r="E697" s="87"/>
      <c r="F697" s="18"/>
      <c r="G697" s="18"/>
      <c r="H697" s="18"/>
      <c r="I697" s="158"/>
      <c r="J697" s="158"/>
      <c r="K697" s="73"/>
      <c r="L697" s="74"/>
    </row>
    <row r="698" spans="1:12" ht="24" customHeight="1" x14ac:dyDescent="0.3">
      <c r="A698" s="183" t="s">
        <v>139</v>
      </c>
      <c r="B698" s="173"/>
      <c r="C698" s="169"/>
      <c r="D698" s="170" t="s">
        <v>351</v>
      </c>
      <c r="E698" s="58" t="s">
        <v>11</v>
      </c>
      <c r="F698" s="55">
        <f>F700+F701</f>
        <v>2293.7200000000003</v>
      </c>
      <c r="G698" s="55">
        <f>G700+G701</f>
        <v>2293.7200000000003</v>
      </c>
      <c r="H698" s="55">
        <f>H700+H701</f>
        <v>2270.0299999999997</v>
      </c>
      <c r="I698" s="156">
        <f>G698/F698*100</f>
        <v>100</v>
      </c>
      <c r="J698" s="156">
        <f t="shared" si="194"/>
        <v>98.967179952217336</v>
      </c>
      <c r="K698" s="171"/>
      <c r="L698" s="171"/>
    </row>
    <row r="699" spans="1:12" ht="19.5" customHeight="1" x14ac:dyDescent="0.3">
      <c r="A699" s="183"/>
      <c r="B699" s="173"/>
      <c r="C699" s="169"/>
      <c r="D699" s="170"/>
      <c r="E699" s="58" t="s">
        <v>12</v>
      </c>
      <c r="F699" s="55"/>
      <c r="G699" s="55"/>
      <c r="H699" s="55"/>
      <c r="I699" s="156"/>
      <c r="J699" s="156"/>
      <c r="K699" s="171"/>
      <c r="L699" s="171"/>
    </row>
    <row r="700" spans="1:12" ht="42" customHeight="1" x14ac:dyDescent="0.25">
      <c r="A700" s="183"/>
      <c r="B700" s="173"/>
      <c r="C700" s="169"/>
      <c r="D700" s="170"/>
      <c r="E700" s="58" t="s">
        <v>13</v>
      </c>
      <c r="F700" s="55">
        <v>1309.02</v>
      </c>
      <c r="G700" s="55">
        <v>1309.02</v>
      </c>
      <c r="H700" s="55">
        <v>1309.02</v>
      </c>
      <c r="I700" s="133">
        <f>G700/F700*100</f>
        <v>100</v>
      </c>
      <c r="J700" s="133">
        <f t="shared" si="194"/>
        <v>100</v>
      </c>
      <c r="K700" s="171"/>
      <c r="L700" s="171"/>
    </row>
    <row r="701" spans="1:12" ht="40.5" x14ac:dyDescent="0.25">
      <c r="A701" s="183"/>
      <c r="B701" s="173"/>
      <c r="C701" s="169"/>
      <c r="D701" s="170"/>
      <c r="E701" s="58" t="s">
        <v>14</v>
      </c>
      <c r="F701" s="55">
        <v>984.7</v>
      </c>
      <c r="G701" s="55">
        <v>984.7</v>
      </c>
      <c r="H701" s="55">
        <v>961.01</v>
      </c>
      <c r="I701" s="111">
        <f>G701/F701*100</f>
        <v>100</v>
      </c>
      <c r="J701" s="133">
        <f t="shared" si="194"/>
        <v>97.594191124200265</v>
      </c>
      <c r="K701" s="171"/>
      <c r="L701" s="171"/>
    </row>
    <row r="702" spans="1:12" ht="21" customHeight="1" x14ac:dyDescent="0.3">
      <c r="A702" s="163">
        <v>19</v>
      </c>
      <c r="B702" s="168" t="s">
        <v>345</v>
      </c>
      <c r="C702" s="169"/>
      <c r="D702" s="170"/>
      <c r="E702" s="3" t="s">
        <v>24</v>
      </c>
      <c r="F702" s="18">
        <f>F704+F705</f>
        <v>14177.26</v>
      </c>
      <c r="G702" s="18">
        <f>G704+G705</f>
        <v>14177.26</v>
      </c>
      <c r="H702" s="18">
        <f>H704+H705</f>
        <v>12566.630000000001</v>
      </c>
      <c r="I702" s="158">
        <f>G702/F702*100</f>
        <v>100</v>
      </c>
      <c r="J702" s="138">
        <f t="shared" si="194"/>
        <v>88.63934215779355</v>
      </c>
      <c r="K702" s="183" t="s">
        <v>147</v>
      </c>
      <c r="L702" s="173"/>
    </row>
    <row r="703" spans="1:12" ht="21.75" customHeight="1" x14ac:dyDescent="0.3">
      <c r="A703" s="163"/>
      <c r="B703" s="168"/>
      <c r="C703" s="169"/>
      <c r="D703" s="170"/>
      <c r="E703" s="3" t="s">
        <v>12</v>
      </c>
      <c r="F703" s="18"/>
      <c r="G703" s="18"/>
      <c r="H703" s="18"/>
      <c r="I703" s="158"/>
      <c r="J703" s="158"/>
      <c r="K703" s="183"/>
      <c r="L703" s="173"/>
    </row>
    <row r="704" spans="1:12" ht="40.5" x14ac:dyDescent="0.3">
      <c r="A704" s="163"/>
      <c r="B704" s="244"/>
      <c r="C704" s="169"/>
      <c r="D704" s="170"/>
      <c r="E704" s="3" t="s">
        <v>13</v>
      </c>
      <c r="F704" s="18">
        <f>F709+F713+F717+F721</f>
        <v>13468.4</v>
      </c>
      <c r="G704" s="18">
        <f t="shared" ref="F704:H705" si="199">G709+G713+G717+G721</f>
        <v>13468.4</v>
      </c>
      <c r="H704" s="18">
        <f t="shared" si="199"/>
        <v>11938.320000000002</v>
      </c>
      <c r="I704" s="158">
        <f>G704/F704*100</f>
        <v>100</v>
      </c>
      <c r="J704" s="138">
        <f t="shared" si="194"/>
        <v>88.639482046865268</v>
      </c>
      <c r="K704" s="183"/>
      <c r="L704" s="173"/>
    </row>
    <row r="705" spans="1:12" ht="40.5" x14ac:dyDescent="0.3">
      <c r="A705" s="163"/>
      <c r="B705" s="244"/>
      <c r="C705" s="169"/>
      <c r="D705" s="170"/>
      <c r="E705" s="3" t="s">
        <v>14</v>
      </c>
      <c r="F705" s="18">
        <f t="shared" si="199"/>
        <v>708.86</v>
      </c>
      <c r="G705" s="18">
        <f t="shared" si="199"/>
        <v>708.86</v>
      </c>
      <c r="H705" s="18">
        <f t="shared" si="199"/>
        <v>628.31000000000006</v>
      </c>
      <c r="I705" s="158">
        <f>G705/F705*100</f>
        <v>100</v>
      </c>
      <c r="J705" s="138">
        <f t="shared" si="194"/>
        <v>88.636684253590275</v>
      </c>
      <c r="K705" s="183"/>
      <c r="L705" s="173"/>
    </row>
    <row r="706" spans="1:12" ht="20.25" x14ac:dyDescent="0.3">
      <c r="A706" s="80"/>
      <c r="B706" s="84" t="s">
        <v>12</v>
      </c>
      <c r="C706" s="8"/>
      <c r="D706" s="72"/>
      <c r="E706" s="3"/>
      <c r="F706" s="18"/>
      <c r="G706" s="18"/>
      <c r="H706" s="18"/>
      <c r="I706" s="158"/>
      <c r="J706" s="158"/>
      <c r="K706" s="73"/>
      <c r="L706" s="74"/>
    </row>
    <row r="707" spans="1:12" ht="20.25" customHeight="1" x14ac:dyDescent="0.3">
      <c r="A707" s="163" t="s">
        <v>140</v>
      </c>
      <c r="B707" s="168"/>
      <c r="C707" s="226" t="s">
        <v>167</v>
      </c>
      <c r="D707" s="170" t="s">
        <v>108</v>
      </c>
      <c r="E707" s="4" t="s">
        <v>24</v>
      </c>
      <c r="F707" s="20">
        <f>F709+F710</f>
        <v>5027.41</v>
      </c>
      <c r="G707" s="20">
        <f>G709+G710</f>
        <v>5027.41</v>
      </c>
      <c r="H707" s="20">
        <f>H709+H710</f>
        <v>4341.49</v>
      </c>
      <c r="I707" s="161">
        <f>G707/F707*100</f>
        <v>100</v>
      </c>
      <c r="J707" s="138">
        <f t="shared" si="194"/>
        <v>86.35639424673937</v>
      </c>
      <c r="K707" s="171"/>
      <c r="L707" s="173"/>
    </row>
    <row r="708" spans="1:12" ht="20.25" customHeight="1" x14ac:dyDescent="0.3">
      <c r="A708" s="163"/>
      <c r="B708" s="168"/>
      <c r="C708" s="226"/>
      <c r="D708" s="170"/>
      <c r="E708" s="4" t="s">
        <v>12</v>
      </c>
      <c r="F708" s="20"/>
      <c r="G708" s="20"/>
      <c r="H708" s="20"/>
      <c r="I708" s="161"/>
      <c r="J708" s="161"/>
      <c r="K708" s="171"/>
      <c r="L708" s="173"/>
    </row>
    <row r="709" spans="1:12" ht="40.5" x14ac:dyDescent="0.3">
      <c r="A709" s="163"/>
      <c r="B709" s="168"/>
      <c r="C709" s="226"/>
      <c r="D709" s="170"/>
      <c r="E709" s="4" t="s">
        <v>13</v>
      </c>
      <c r="F709" s="20">
        <v>4776.04</v>
      </c>
      <c r="G709" s="20">
        <v>4776.04</v>
      </c>
      <c r="H709" s="103">
        <v>4124.42</v>
      </c>
      <c r="I709" s="161">
        <f>G709/F709*100</f>
        <v>100</v>
      </c>
      <c r="J709" s="138">
        <f t="shared" si="194"/>
        <v>86.356479426470472</v>
      </c>
      <c r="K709" s="171"/>
      <c r="L709" s="173"/>
    </row>
    <row r="710" spans="1:12" ht="62.25" customHeight="1" x14ac:dyDescent="0.25">
      <c r="A710" s="163"/>
      <c r="B710" s="168"/>
      <c r="C710" s="226"/>
      <c r="D710" s="170"/>
      <c r="E710" s="4" t="s">
        <v>14</v>
      </c>
      <c r="F710" s="20">
        <v>251.37</v>
      </c>
      <c r="G710" s="20">
        <v>251.37</v>
      </c>
      <c r="H710" s="20">
        <v>217.07</v>
      </c>
      <c r="I710" s="135">
        <f>G710/F710*100</f>
        <v>100</v>
      </c>
      <c r="J710" s="138">
        <f t="shared" si="194"/>
        <v>86.354775828460035</v>
      </c>
      <c r="K710" s="171"/>
      <c r="L710" s="173"/>
    </row>
    <row r="711" spans="1:12" ht="20.25" customHeight="1" x14ac:dyDescent="0.3">
      <c r="A711" s="163" t="s">
        <v>141</v>
      </c>
      <c r="B711" s="168"/>
      <c r="C711" s="226" t="s">
        <v>168</v>
      </c>
      <c r="D711" s="170" t="s">
        <v>151</v>
      </c>
      <c r="E711" s="4" t="s">
        <v>24</v>
      </c>
      <c r="F711" s="20">
        <f>F713+F714</f>
        <v>5982.85</v>
      </c>
      <c r="G711" s="20">
        <f>G713+G714</f>
        <v>5982.85</v>
      </c>
      <c r="H711" s="20">
        <f>H713+H714</f>
        <v>5846.34</v>
      </c>
      <c r="I711" s="161">
        <f>G711/F711*100</f>
        <v>100</v>
      </c>
      <c r="J711" s="138">
        <f t="shared" si="194"/>
        <v>97.718311507057663</v>
      </c>
      <c r="K711" s="171"/>
      <c r="L711" s="173"/>
    </row>
    <row r="712" spans="1:12" ht="20.25" customHeight="1" x14ac:dyDescent="0.3">
      <c r="A712" s="163"/>
      <c r="B712" s="168"/>
      <c r="C712" s="226"/>
      <c r="D712" s="170"/>
      <c r="E712" s="4" t="s">
        <v>12</v>
      </c>
      <c r="F712" s="20"/>
      <c r="G712" s="20"/>
      <c r="H712" s="20"/>
      <c r="I712" s="161"/>
      <c r="J712" s="161"/>
      <c r="K712" s="171"/>
      <c r="L712" s="173"/>
    </row>
    <row r="713" spans="1:12" ht="40.5" x14ac:dyDescent="0.3">
      <c r="A713" s="163"/>
      <c r="B713" s="168"/>
      <c r="C713" s="226"/>
      <c r="D713" s="170"/>
      <c r="E713" s="4" t="s">
        <v>13</v>
      </c>
      <c r="F713" s="20">
        <v>5683.71</v>
      </c>
      <c r="G713" s="20">
        <v>5683.71</v>
      </c>
      <c r="H713" s="20">
        <v>5554.03</v>
      </c>
      <c r="I713" s="161">
        <f>G713/F713*100</f>
        <v>100</v>
      </c>
      <c r="J713" s="138">
        <f t="shared" si="194"/>
        <v>97.718391684304777</v>
      </c>
      <c r="K713" s="171"/>
      <c r="L713" s="173"/>
    </row>
    <row r="714" spans="1:12" ht="65.25" customHeight="1" x14ac:dyDescent="0.25">
      <c r="A714" s="163"/>
      <c r="B714" s="168"/>
      <c r="C714" s="226"/>
      <c r="D714" s="170"/>
      <c r="E714" s="4" t="s">
        <v>14</v>
      </c>
      <c r="F714" s="20">
        <v>299.14</v>
      </c>
      <c r="G714" s="20">
        <v>299.14</v>
      </c>
      <c r="H714" s="20">
        <v>292.31</v>
      </c>
      <c r="I714" s="135">
        <f>G714/F714*100</f>
        <v>100</v>
      </c>
      <c r="J714" s="138">
        <f t="shared" si="194"/>
        <v>97.716788125961102</v>
      </c>
      <c r="K714" s="171"/>
      <c r="L714" s="173"/>
    </row>
    <row r="715" spans="1:12" ht="20.25" customHeight="1" x14ac:dyDescent="0.3">
      <c r="A715" s="163" t="s">
        <v>327</v>
      </c>
      <c r="B715" s="168"/>
      <c r="C715" s="226" t="s">
        <v>152</v>
      </c>
      <c r="D715" s="170" t="s">
        <v>164</v>
      </c>
      <c r="E715" s="4" t="s">
        <v>24</v>
      </c>
      <c r="F715" s="22">
        <f>F717+F718</f>
        <v>2100</v>
      </c>
      <c r="G715" s="22">
        <f>G717+G718</f>
        <v>2100</v>
      </c>
      <c r="H715" s="22">
        <f>H717+H718</f>
        <v>1464.13</v>
      </c>
      <c r="I715" s="161">
        <f>G715/F715*100</f>
        <v>100</v>
      </c>
      <c r="J715" s="138">
        <f t="shared" si="194"/>
        <v>69.720476190476205</v>
      </c>
      <c r="K715" s="171"/>
      <c r="L715" s="173"/>
    </row>
    <row r="716" spans="1:12" ht="20.25" customHeight="1" x14ac:dyDescent="0.3">
      <c r="A716" s="163"/>
      <c r="B716" s="168"/>
      <c r="C716" s="226"/>
      <c r="D716" s="170"/>
      <c r="E716" s="4" t="s">
        <v>12</v>
      </c>
      <c r="F716" s="22"/>
      <c r="G716" s="22"/>
      <c r="H716" s="22"/>
      <c r="I716" s="161"/>
      <c r="J716" s="161"/>
      <c r="K716" s="171"/>
      <c r="L716" s="173"/>
    </row>
    <row r="717" spans="1:12" ht="40.5" x14ac:dyDescent="0.3">
      <c r="A717" s="163"/>
      <c r="B717" s="168"/>
      <c r="C717" s="226"/>
      <c r="D717" s="170"/>
      <c r="E717" s="4" t="s">
        <v>13</v>
      </c>
      <c r="F717" s="20">
        <v>1995</v>
      </c>
      <c r="G717" s="20">
        <v>1995</v>
      </c>
      <c r="H717" s="20">
        <v>1390.93</v>
      </c>
      <c r="I717" s="161">
        <f>G717/F717*100</f>
        <v>100</v>
      </c>
      <c r="J717" s="138">
        <f t="shared" si="194"/>
        <v>69.720802005012544</v>
      </c>
      <c r="K717" s="171"/>
      <c r="L717" s="173"/>
    </row>
    <row r="718" spans="1:12" ht="50.25" customHeight="1" x14ac:dyDescent="0.3">
      <c r="A718" s="163"/>
      <c r="B718" s="168"/>
      <c r="C718" s="226"/>
      <c r="D718" s="170"/>
      <c r="E718" s="4" t="s">
        <v>14</v>
      </c>
      <c r="F718" s="20">
        <v>105</v>
      </c>
      <c r="G718" s="20">
        <v>105</v>
      </c>
      <c r="H718" s="20">
        <v>73.2</v>
      </c>
      <c r="I718" s="161">
        <f>G718/F718*100</f>
        <v>100</v>
      </c>
      <c r="J718" s="138">
        <f t="shared" si="194"/>
        <v>69.714285714285722</v>
      </c>
      <c r="K718" s="171"/>
      <c r="L718" s="173"/>
    </row>
    <row r="719" spans="1:12" ht="20.25" customHeight="1" x14ac:dyDescent="0.25">
      <c r="A719" s="163" t="s">
        <v>328</v>
      </c>
      <c r="B719" s="168"/>
      <c r="C719" s="226" t="s">
        <v>110</v>
      </c>
      <c r="D719" s="170" t="s">
        <v>109</v>
      </c>
      <c r="E719" s="4" t="s">
        <v>24</v>
      </c>
      <c r="F719" s="103">
        <f>F721+F722</f>
        <v>1067</v>
      </c>
      <c r="G719" s="103">
        <f>G721+G722</f>
        <v>1067</v>
      </c>
      <c r="H719" s="103">
        <f>H721+H722</f>
        <v>914.67000000000007</v>
      </c>
      <c r="I719" s="142">
        <f>G719/F719*100</f>
        <v>100</v>
      </c>
      <c r="J719" s="138">
        <f t="shared" si="194"/>
        <v>85.723523898781636</v>
      </c>
      <c r="K719" s="171"/>
      <c r="L719" s="173"/>
    </row>
    <row r="720" spans="1:12" ht="20.25" customHeight="1" x14ac:dyDescent="0.3">
      <c r="A720" s="163"/>
      <c r="B720" s="168"/>
      <c r="C720" s="226"/>
      <c r="D720" s="170"/>
      <c r="E720" s="4" t="s">
        <v>12</v>
      </c>
      <c r="F720" s="103"/>
      <c r="G720" s="103"/>
      <c r="H720" s="103"/>
      <c r="I720" s="142"/>
      <c r="J720" s="161"/>
      <c r="K720" s="171"/>
      <c r="L720" s="173"/>
    </row>
    <row r="721" spans="1:14" ht="40.5" x14ac:dyDescent="0.25">
      <c r="A721" s="163"/>
      <c r="B721" s="168"/>
      <c r="C721" s="226"/>
      <c r="D721" s="170"/>
      <c r="E721" s="4" t="s">
        <v>13</v>
      </c>
      <c r="F721" s="103">
        <v>1013.65</v>
      </c>
      <c r="G721" s="103">
        <v>1013.65</v>
      </c>
      <c r="H721" s="103">
        <v>868.94</v>
      </c>
      <c r="I721" s="142">
        <f>G721/F721*100</f>
        <v>100</v>
      </c>
      <c r="J721" s="138">
        <f t="shared" si="194"/>
        <v>85.723869185616337</v>
      </c>
      <c r="K721" s="171"/>
      <c r="L721" s="173"/>
    </row>
    <row r="722" spans="1:14" ht="40.5" x14ac:dyDescent="0.25">
      <c r="A722" s="163"/>
      <c r="B722" s="168"/>
      <c r="C722" s="226"/>
      <c r="D722" s="170"/>
      <c r="E722" s="4" t="s">
        <v>14</v>
      </c>
      <c r="F722" s="21">
        <v>53.35</v>
      </c>
      <c r="G722" s="21">
        <v>53.35</v>
      </c>
      <c r="H722" s="103">
        <v>45.73</v>
      </c>
      <c r="I722" s="142">
        <f>G722/F722*100</f>
        <v>100</v>
      </c>
      <c r="J722" s="138">
        <f t="shared" si="194"/>
        <v>85.716963448922201</v>
      </c>
      <c r="K722" s="171"/>
      <c r="L722" s="173"/>
    </row>
    <row r="723" spans="1:14" ht="19.5" customHeight="1" x14ac:dyDescent="0.3">
      <c r="A723" s="163">
        <v>20</v>
      </c>
      <c r="B723" s="186" t="s">
        <v>105</v>
      </c>
      <c r="C723" s="182"/>
      <c r="D723" s="220"/>
      <c r="E723" s="3" t="s">
        <v>24</v>
      </c>
      <c r="F723" s="14">
        <f>F725+F726</f>
        <v>2192827.56</v>
      </c>
      <c r="G723" s="14">
        <f>G725+G726</f>
        <v>2192827.1570000001</v>
      </c>
      <c r="H723" s="14">
        <f>H725+H726</f>
        <v>2184724.5470000003</v>
      </c>
      <c r="I723" s="122">
        <f>G723/F723*100</f>
        <v>99.99998162190191</v>
      </c>
      <c r="J723" s="158">
        <f>H723/G723*100</f>
        <v>99.630494816970199</v>
      </c>
      <c r="K723" s="202" t="s">
        <v>415</v>
      </c>
      <c r="L723" s="173"/>
    </row>
    <row r="724" spans="1:14" ht="20.25" x14ac:dyDescent="0.3">
      <c r="A724" s="163"/>
      <c r="B724" s="186"/>
      <c r="C724" s="182"/>
      <c r="D724" s="220"/>
      <c r="E724" s="3" t="s">
        <v>12</v>
      </c>
      <c r="F724" s="13"/>
      <c r="G724" s="13"/>
      <c r="H724" s="13"/>
      <c r="I724" s="158"/>
      <c r="J724" s="158"/>
      <c r="K724" s="183"/>
      <c r="L724" s="173"/>
    </row>
    <row r="725" spans="1:14" ht="40.5" x14ac:dyDescent="0.3">
      <c r="A725" s="163"/>
      <c r="B725" s="186"/>
      <c r="C725" s="182"/>
      <c r="D725" s="220"/>
      <c r="E725" s="3" t="s">
        <v>13</v>
      </c>
      <c r="F725" s="14">
        <f>F730+F734+F738</f>
        <v>1117416.6000000001</v>
      </c>
      <c r="G725" s="14">
        <f t="shared" ref="G725:H725" si="200">G730+G734+G738</f>
        <v>1117416.6000000001</v>
      </c>
      <c r="H725" s="14">
        <f t="shared" si="200"/>
        <v>1112736.5900000001</v>
      </c>
      <c r="I725" s="122">
        <f>G725/F725*100</f>
        <v>100</v>
      </c>
      <c r="J725" s="158">
        <f>H725/G725*100</f>
        <v>99.581175901628811</v>
      </c>
      <c r="K725" s="183"/>
      <c r="L725" s="173"/>
      <c r="N725" s="34"/>
    </row>
    <row r="726" spans="1:14" ht="42.75" customHeight="1" x14ac:dyDescent="0.25">
      <c r="A726" s="163"/>
      <c r="B726" s="186"/>
      <c r="C726" s="182"/>
      <c r="D726" s="220"/>
      <c r="E726" s="3" t="s">
        <v>14</v>
      </c>
      <c r="F726" s="14">
        <f>F731+F735+F739</f>
        <v>1075410.96</v>
      </c>
      <c r="G726" s="14">
        <f t="shared" ref="G726:H726" si="201">G731+G735+G739</f>
        <v>1075410.557</v>
      </c>
      <c r="H726" s="14">
        <f t="shared" si="201"/>
        <v>1071987.9569999999</v>
      </c>
      <c r="I726" s="138">
        <f>G726/F726*100</f>
        <v>99.999962525953805</v>
      </c>
      <c r="J726" s="138">
        <f>H726/G726*100</f>
        <v>99.681740152379774</v>
      </c>
      <c r="K726" s="183"/>
      <c r="L726" s="173"/>
    </row>
    <row r="727" spans="1:14" ht="20.25" x14ac:dyDescent="0.3">
      <c r="A727" s="80"/>
      <c r="B727" s="74" t="s">
        <v>12</v>
      </c>
      <c r="C727" s="79"/>
      <c r="D727" s="89"/>
      <c r="E727" s="87"/>
      <c r="F727" s="74"/>
      <c r="G727" s="74"/>
      <c r="H727" s="74"/>
      <c r="I727" s="74"/>
      <c r="J727" s="74"/>
      <c r="K727" s="73"/>
      <c r="L727" s="74"/>
    </row>
    <row r="728" spans="1:14" ht="20.25" x14ac:dyDescent="0.25">
      <c r="A728" s="163" t="s">
        <v>142</v>
      </c>
      <c r="B728" s="173"/>
      <c r="C728" s="182"/>
      <c r="D728" s="224" t="s">
        <v>150</v>
      </c>
      <c r="E728" s="72" t="s">
        <v>11</v>
      </c>
      <c r="F728" s="16">
        <f>F730+F731</f>
        <v>1532691.9300000002</v>
      </c>
      <c r="G728" s="16">
        <f>G730+G731</f>
        <v>1532691.9300000002</v>
      </c>
      <c r="H728" s="16">
        <f>H730+H731</f>
        <v>1531228.85</v>
      </c>
      <c r="I728" s="59">
        <f>G728/F728*100</f>
        <v>100</v>
      </c>
      <c r="J728" s="59">
        <f>H728/G728*100</f>
        <v>99.904541808346309</v>
      </c>
      <c r="K728" s="171"/>
      <c r="L728" s="173"/>
    </row>
    <row r="729" spans="1:14" ht="20.25" x14ac:dyDescent="0.25">
      <c r="A729" s="163"/>
      <c r="B729" s="173"/>
      <c r="C729" s="182"/>
      <c r="D729" s="224"/>
      <c r="E729" s="72" t="s">
        <v>12</v>
      </c>
      <c r="F729" s="119"/>
      <c r="G729" s="119"/>
      <c r="H729" s="119"/>
      <c r="I729" s="59"/>
      <c r="J729" s="59"/>
      <c r="K729" s="171"/>
      <c r="L729" s="173"/>
    </row>
    <row r="730" spans="1:14" ht="40.5" x14ac:dyDescent="0.25">
      <c r="A730" s="163"/>
      <c r="B730" s="173"/>
      <c r="C730" s="182"/>
      <c r="D730" s="224"/>
      <c r="E730" s="72" t="s">
        <v>13</v>
      </c>
      <c r="F730" s="16">
        <v>680000</v>
      </c>
      <c r="G730" s="16">
        <v>680000</v>
      </c>
      <c r="H730" s="16">
        <v>680000</v>
      </c>
      <c r="I730" s="59">
        <f t="shared" ref="I730:J732" si="202">G730/F730*100</f>
        <v>100</v>
      </c>
      <c r="J730" s="59">
        <f t="shared" si="202"/>
        <v>100</v>
      </c>
      <c r="K730" s="171"/>
      <c r="L730" s="173"/>
      <c r="N730" s="34">
        <f>F723+F769</f>
        <v>2332089.514</v>
      </c>
    </row>
    <row r="731" spans="1:14" ht="60.75" customHeight="1" x14ac:dyDescent="0.25">
      <c r="A731" s="163"/>
      <c r="B731" s="173"/>
      <c r="C731" s="182"/>
      <c r="D731" s="224"/>
      <c r="E731" s="72" t="s">
        <v>14</v>
      </c>
      <c r="F731" s="23">
        <v>852691.93</v>
      </c>
      <c r="G731" s="23">
        <v>852691.93</v>
      </c>
      <c r="H731" s="23">
        <v>851228.85</v>
      </c>
      <c r="I731" s="56">
        <f t="shared" si="202"/>
        <v>100</v>
      </c>
      <c r="J731" s="56">
        <f t="shared" si="202"/>
        <v>99.828416342582244</v>
      </c>
      <c r="K731" s="171"/>
      <c r="L731" s="173"/>
    </row>
    <row r="732" spans="1:14" ht="20.25" customHeight="1" x14ac:dyDescent="0.25">
      <c r="A732" s="163" t="s">
        <v>329</v>
      </c>
      <c r="B732" s="173"/>
      <c r="C732" s="182"/>
      <c r="D732" s="199" t="s">
        <v>169</v>
      </c>
      <c r="E732" s="72" t="s">
        <v>11</v>
      </c>
      <c r="F732" s="16">
        <f>F734+F735</f>
        <v>397971.6</v>
      </c>
      <c r="G732" s="16">
        <f>G734+G735</f>
        <v>397971.19699999999</v>
      </c>
      <c r="H732" s="16">
        <f>H734+H735</f>
        <v>397741.18700000003</v>
      </c>
      <c r="I732" s="56">
        <f t="shared" si="202"/>
        <v>99.999898736492753</v>
      </c>
      <c r="J732" s="59">
        <f t="shared" si="202"/>
        <v>99.942204360080879</v>
      </c>
      <c r="K732" s="171"/>
      <c r="L732" s="173"/>
    </row>
    <row r="733" spans="1:14" ht="20.25" x14ac:dyDescent="0.25">
      <c r="A733" s="163"/>
      <c r="B733" s="173"/>
      <c r="C733" s="182"/>
      <c r="D733" s="200"/>
      <c r="E733" s="72" t="s">
        <v>12</v>
      </c>
      <c r="F733" s="16"/>
      <c r="G733" s="16"/>
      <c r="H733" s="16"/>
      <c r="I733" s="56"/>
      <c r="J733" s="59"/>
      <c r="K733" s="171"/>
      <c r="L733" s="173"/>
    </row>
    <row r="734" spans="1:14" ht="40.5" x14ac:dyDescent="0.25">
      <c r="A734" s="163"/>
      <c r="B734" s="173"/>
      <c r="C734" s="182"/>
      <c r="D734" s="200"/>
      <c r="E734" s="72" t="s">
        <v>13</v>
      </c>
      <c r="F734" s="16">
        <v>397416.6</v>
      </c>
      <c r="G734" s="16">
        <v>397416.6</v>
      </c>
      <c r="H734" s="16">
        <v>397186.59</v>
      </c>
      <c r="I734" s="56">
        <f t="shared" ref="I734:J736" si="203">G734/F734*100</f>
        <v>100</v>
      </c>
      <c r="J734" s="59">
        <f t="shared" si="203"/>
        <v>99.942123705954927</v>
      </c>
      <c r="K734" s="171"/>
      <c r="L734" s="173"/>
    </row>
    <row r="735" spans="1:14" ht="66" customHeight="1" x14ac:dyDescent="0.25">
      <c r="A735" s="163"/>
      <c r="B735" s="173"/>
      <c r="C735" s="182"/>
      <c r="D735" s="201"/>
      <c r="E735" s="72" t="s">
        <v>14</v>
      </c>
      <c r="F735" s="23">
        <v>555</v>
      </c>
      <c r="G735" s="23">
        <v>554.59699999999998</v>
      </c>
      <c r="H735" s="23">
        <v>554.59699999999998</v>
      </c>
      <c r="I735" s="56">
        <f t="shared" si="203"/>
        <v>99.927387387387384</v>
      </c>
      <c r="J735" s="59">
        <f t="shared" si="203"/>
        <v>100</v>
      </c>
      <c r="K735" s="171"/>
      <c r="L735" s="173"/>
    </row>
    <row r="736" spans="1:14" ht="31.5" customHeight="1" x14ac:dyDescent="0.25">
      <c r="A736" s="204" t="s">
        <v>330</v>
      </c>
      <c r="B736" s="210"/>
      <c r="C736" s="282"/>
      <c r="D736" s="170" t="s">
        <v>176</v>
      </c>
      <c r="E736" s="72" t="s">
        <v>11</v>
      </c>
      <c r="F736" s="16">
        <f>F738+F739</f>
        <v>262164.03000000003</v>
      </c>
      <c r="G736" s="16">
        <f>G738+G739</f>
        <v>262164.03000000003</v>
      </c>
      <c r="H736" s="16">
        <f>H738+H739</f>
        <v>255754.51</v>
      </c>
      <c r="I736" s="56">
        <f t="shared" si="203"/>
        <v>100</v>
      </c>
      <c r="J736" s="59">
        <f t="shared" si="203"/>
        <v>97.555148965325259</v>
      </c>
      <c r="K736" s="171"/>
      <c r="L736" s="173"/>
    </row>
    <row r="737" spans="1:12" ht="20.25" x14ac:dyDescent="0.25">
      <c r="A737" s="205"/>
      <c r="B737" s="211"/>
      <c r="C737" s="283"/>
      <c r="D737" s="170"/>
      <c r="E737" s="72" t="s">
        <v>12</v>
      </c>
      <c r="F737" s="16"/>
      <c r="G737" s="16"/>
      <c r="H737" s="16"/>
      <c r="I737" s="56"/>
      <c r="J737" s="59"/>
      <c r="K737" s="171"/>
      <c r="L737" s="173"/>
    </row>
    <row r="738" spans="1:12" ht="40.5" x14ac:dyDescent="0.25">
      <c r="A738" s="205"/>
      <c r="B738" s="211"/>
      <c r="C738" s="283"/>
      <c r="D738" s="170"/>
      <c r="E738" s="72" t="s">
        <v>13</v>
      </c>
      <c r="F738" s="16">
        <v>40000</v>
      </c>
      <c r="G738" s="16">
        <v>40000</v>
      </c>
      <c r="H738" s="16">
        <v>35550</v>
      </c>
      <c r="I738" s="56">
        <f t="shared" ref="I738:J740" si="204">G738/F738*100</f>
        <v>100</v>
      </c>
      <c r="J738" s="59">
        <f t="shared" si="204"/>
        <v>88.875</v>
      </c>
      <c r="K738" s="171"/>
      <c r="L738" s="173"/>
    </row>
    <row r="739" spans="1:12" ht="119.25" customHeight="1" x14ac:dyDescent="0.25">
      <c r="A739" s="206"/>
      <c r="B739" s="212"/>
      <c r="C739" s="284"/>
      <c r="D739" s="170"/>
      <c r="E739" s="72" t="s">
        <v>14</v>
      </c>
      <c r="F739" s="23">
        <v>222164.03</v>
      </c>
      <c r="G739" s="23">
        <v>222164.03</v>
      </c>
      <c r="H739" s="23">
        <v>220204.51</v>
      </c>
      <c r="I739" s="56">
        <f t="shared" si="204"/>
        <v>100</v>
      </c>
      <c r="J739" s="59">
        <f t="shared" si="204"/>
        <v>99.117985031150198</v>
      </c>
      <c r="K739" s="171"/>
      <c r="L739" s="173"/>
    </row>
    <row r="740" spans="1:12" ht="20.25" customHeight="1" x14ac:dyDescent="0.25">
      <c r="A740" s="163">
        <v>21</v>
      </c>
      <c r="B740" s="186" t="s">
        <v>177</v>
      </c>
      <c r="C740" s="182"/>
      <c r="D740" s="199"/>
      <c r="E740" s="71" t="s">
        <v>11</v>
      </c>
      <c r="F740" s="21">
        <f>F742+F743</f>
        <v>1014091.32</v>
      </c>
      <c r="G740" s="21">
        <f>G742+G743</f>
        <v>1014091.32</v>
      </c>
      <c r="H740" s="21">
        <f>H742+H743</f>
        <v>1007691.49</v>
      </c>
      <c r="I740" s="67">
        <f t="shared" si="204"/>
        <v>100</v>
      </c>
      <c r="J740" s="68">
        <f t="shared" si="204"/>
        <v>99.368909892651487</v>
      </c>
      <c r="K740" s="234" t="s">
        <v>416</v>
      </c>
      <c r="L740" s="173"/>
    </row>
    <row r="741" spans="1:12" ht="20.25" x14ac:dyDescent="0.25">
      <c r="A741" s="163"/>
      <c r="B741" s="186"/>
      <c r="C741" s="182"/>
      <c r="D741" s="200"/>
      <c r="E741" s="71" t="s">
        <v>12</v>
      </c>
      <c r="F741" s="21"/>
      <c r="G741" s="21"/>
      <c r="H741" s="21"/>
      <c r="I741" s="67"/>
      <c r="J741" s="68"/>
      <c r="K741" s="291"/>
      <c r="L741" s="173"/>
    </row>
    <row r="742" spans="1:12" ht="40.5" x14ac:dyDescent="0.25">
      <c r="A742" s="163"/>
      <c r="B742" s="186"/>
      <c r="C742" s="182"/>
      <c r="D742" s="200"/>
      <c r="E742" s="71" t="s">
        <v>13</v>
      </c>
      <c r="F742" s="21">
        <f>F747+F751+F755+F759+F763+F767</f>
        <v>930299.51</v>
      </c>
      <c r="G742" s="21">
        <f t="shared" ref="G742:H742" si="205">G747+G751+G755+G759+G763+G767</f>
        <v>930299.51</v>
      </c>
      <c r="H742" s="21">
        <f t="shared" si="205"/>
        <v>924219.68</v>
      </c>
      <c r="I742" s="67">
        <f>G742/F742*100</f>
        <v>100</v>
      </c>
      <c r="J742" s="68">
        <f>H742/G742*100</f>
        <v>99.346465312015482</v>
      </c>
      <c r="K742" s="291"/>
      <c r="L742" s="173"/>
    </row>
    <row r="743" spans="1:12" ht="66" customHeight="1" x14ac:dyDescent="0.25">
      <c r="A743" s="163"/>
      <c r="B743" s="186"/>
      <c r="C743" s="182"/>
      <c r="D743" s="201"/>
      <c r="E743" s="71" t="s">
        <v>14</v>
      </c>
      <c r="F743" s="21">
        <f>F748+F752+F756+F760+F764+F768</f>
        <v>83791.809999999983</v>
      </c>
      <c r="G743" s="21">
        <f t="shared" ref="G743:H743" si="206">G748+G752+G756+G760+G764+G768</f>
        <v>83791.809999999983</v>
      </c>
      <c r="H743" s="21">
        <f t="shared" si="206"/>
        <v>83471.809999999983</v>
      </c>
      <c r="I743" s="67">
        <f>G743/F743*100</f>
        <v>100</v>
      </c>
      <c r="J743" s="68">
        <f>H743/G743*100</f>
        <v>99.618101100811643</v>
      </c>
      <c r="K743" s="292"/>
      <c r="L743" s="173"/>
    </row>
    <row r="744" spans="1:12" ht="21.75" customHeight="1" x14ac:dyDescent="0.3">
      <c r="A744" s="80"/>
      <c r="B744" s="84" t="s">
        <v>12</v>
      </c>
      <c r="C744" s="54"/>
      <c r="D744" s="72"/>
      <c r="E744" s="71"/>
      <c r="F744" s="21"/>
      <c r="G744" s="21"/>
      <c r="H744" s="21"/>
      <c r="I744" s="67"/>
      <c r="J744" s="67"/>
      <c r="K744" s="73"/>
      <c r="L744" s="74"/>
    </row>
    <row r="745" spans="1:12" ht="21.75" customHeight="1" x14ac:dyDescent="0.25">
      <c r="A745" s="165" t="s">
        <v>143</v>
      </c>
      <c r="B745" s="210"/>
      <c r="C745" s="282"/>
      <c r="D745" s="170" t="s">
        <v>226</v>
      </c>
      <c r="E745" s="72" t="s">
        <v>11</v>
      </c>
      <c r="F745" s="16">
        <f>F747+F748</f>
        <v>80181.89</v>
      </c>
      <c r="G745" s="16">
        <f>G747+G748</f>
        <v>80181.89</v>
      </c>
      <c r="H745" s="16">
        <f>H747+H748</f>
        <v>80181.89</v>
      </c>
      <c r="I745" s="56">
        <f>G745/F745*100</f>
        <v>100</v>
      </c>
      <c r="J745" s="59">
        <f>H745/G745*100</f>
        <v>100</v>
      </c>
      <c r="K745" s="171"/>
      <c r="L745" s="171"/>
    </row>
    <row r="746" spans="1:12" ht="20.25" x14ac:dyDescent="0.25">
      <c r="A746" s="166"/>
      <c r="B746" s="211"/>
      <c r="C746" s="283"/>
      <c r="D746" s="170"/>
      <c r="E746" s="72" t="s">
        <v>12</v>
      </c>
      <c r="F746" s="16"/>
      <c r="G746" s="16"/>
      <c r="H746" s="16"/>
      <c r="I746" s="56"/>
      <c r="J746" s="59"/>
      <c r="K746" s="171"/>
      <c r="L746" s="171"/>
    </row>
    <row r="747" spans="1:12" ht="40.5" x14ac:dyDescent="0.25">
      <c r="A747" s="166"/>
      <c r="B747" s="211"/>
      <c r="C747" s="283"/>
      <c r="D747" s="170"/>
      <c r="E747" s="72" t="s">
        <v>13</v>
      </c>
      <c r="F747" s="16">
        <v>76172.800000000003</v>
      </c>
      <c r="G747" s="16">
        <v>76172.800000000003</v>
      </c>
      <c r="H747" s="16">
        <v>76172.800000000003</v>
      </c>
      <c r="I747" s="56">
        <f t="shared" ref="I747:J749" si="207">G747/F747*100</f>
        <v>100</v>
      </c>
      <c r="J747" s="59">
        <f t="shared" si="207"/>
        <v>100</v>
      </c>
      <c r="K747" s="171"/>
      <c r="L747" s="171"/>
    </row>
    <row r="748" spans="1:12" ht="41.25" customHeight="1" x14ac:dyDescent="0.25">
      <c r="A748" s="167"/>
      <c r="B748" s="212"/>
      <c r="C748" s="284"/>
      <c r="D748" s="170"/>
      <c r="E748" s="72" t="s">
        <v>14</v>
      </c>
      <c r="F748" s="23">
        <v>4009.09</v>
      </c>
      <c r="G748" s="23">
        <v>4009.09</v>
      </c>
      <c r="H748" s="23">
        <v>4009.09</v>
      </c>
      <c r="I748" s="56">
        <f t="shared" si="207"/>
        <v>100</v>
      </c>
      <c r="J748" s="59">
        <f t="shared" si="207"/>
        <v>100</v>
      </c>
      <c r="K748" s="171"/>
      <c r="L748" s="171"/>
    </row>
    <row r="749" spans="1:12" ht="24.75" customHeight="1" x14ac:dyDescent="0.25">
      <c r="A749" s="290" t="s">
        <v>144</v>
      </c>
      <c r="B749" s="210"/>
      <c r="C749" s="282"/>
      <c r="D749" s="170" t="s">
        <v>251</v>
      </c>
      <c r="E749" s="72" t="s">
        <v>11</v>
      </c>
      <c r="F749" s="16">
        <f>F751+F752</f>
        <v>805.79</v>
      </c>
      <c r="G749" s="16">
        <f>G751+G752</f>
        <v>805.79</v>
      </c>
      <c r="H749" s="16">
        <f>H751+H752</f>
        <v>774.29000000000008</v>
      </c>
      <c r="I749" s="56">
        <f t="shared" si="207"/>
        <v>100</v>
      </c>
      <c r="J749" s="59">
        <f t="shared" si="207"/>
        <v>96.090792886484095</v>
      </c>
      <c r="K749" s="171"/>
      <c r="L749" s="173"/>
    </row>
    <row r="750" spans="1:12" ht="20.25" x14ac:dyDescent="0.25">
      <c r="A750" s="166"/>
      <c r="B750" s="211"/>
      <c r="C750" s="283"/>
      <c r="D750" s="170"/>
      <c r="E750" s="72" t="s">
        <v>12</v>
      </c>
      <c r="F750" s="16"/>
      <c r="G750" s="16"/>
      <c r="H750" s="16"/>
      <c r="I750" s="56"/>
      <c r="J750" s="59"/>
      <c r="K750" s="171"/>
      <c r="L750" s="173"/>
    </row>
    <row r="751" spans="1:12" ht="40.5" x14ac:dyDescent="0.25">
      <c r="A751" s="166"/>
      <c r="B751" s="211"/>
      <c r="C751" s="283"/>
      <c r="D751" s="170"/>
      <c r="E751" s="72" t="s">
        <v>13</v>
      </c>
      <c r="F751" s="16">
        <v>765.5</v>
      </c>
      <c r="G751" s="16">
        <v>765.5</v>
      </c>
      <c r="H751" s="16">
        <v>735.58</v>
      </c>
      <c r="I751" s="56">
        <f t="shared" ref="I751:J753" si="208">G751/F751*100</f>
        <v>100</v>
      </c>
      <c r="J751" s="59">
        <f t="shared" si="208"/>
        <v>96.09144350097975</v>
      </c>
      <c r="K751" s="171"/>
      <c r="L751" s="173"/>
    </row>
    <row r="752" spans="1:12" ht="38.25" customHeight="1" x14ac:dyDescent="0.25">
      <c r="A752" s="167"/>
      <c r="B752" s="212"/>
      <c r="C752" s="284"/>
      <c r="D752" s="170"/>
      <c r="E752" s="72" t="s">
        <v>14</v>
      </c>
      <c r="F752" s="23">
        <v>40.29</v>
      </c>
      <c r="G752" s="23">
        <v>40.29</v>
      </c>
      <c r="H752" s="23">
        <v>38.71</v>
      </c>
      <c r="I752" s="56">
        <f t="shared" si="208"/>
        <v>100</v>
      </c>
      <c r="J752" s="59">
        <f t="shared" si="208"/>
        <v>96.078431372549019</v>
      </c>
      <c r="K752" s="171"/>
      <c r="L752" s="173"/>
    </row>
    <row r="753" spans="1:12" ht="27" customHeight="1" x14ac:dyDescent="0.25">
      <c r="A753" s="165" t="s">
        <v>331</v>
      </c>
      <c r="B753" s="210"/>
      <c r="C753" s="282"/>
      <c r="D753" s="170" t="s">
        <v>227</v>
      </c>
      <c r="E753" s="72" t="s">
        <v>11</v>
      </c>
      <c r="F753" s="16">
        <f>F755+F756</f>
        <v>563154.63</v>
      </c>
      <c r="G753" s="16">
        <f>G755+G756</f>
        <v>563154.63</v>
      </c>
      <c r="H753" s="16">
        <f>H755+H756</f>
        <v>559869.48</v>
      </c>
      <c r="I753" s="56">
        <f t="shared" si="208"/>
        <v>100</v>
      </c>
      <c r="J753" s="59">
        <f t="shared" si="208"/>
        <v>99.416652225695088</v>
      </c>
      <c r="K753" s="171"/>
      <c r="L753" s="173"/>
    </row>
    <row r="754" spans="1:12" ht="20.25" x14ac:dyDescent="0.25">
      <c r="A754" s="166"/>
      <c r="B754" s="211"/>
      <c r="C754" s="283"/>
      <c r="D754" s="170"/>
      <c r="E754" s="72" t="s">
        <v>12</v>
      </c>
      <c r="F754" s="16"/>
      <c r="G754" s="16"/>
      <c r="H754" s="16"/>
      <c r="I754" s="56"/>
      <c r="J754" s="59"/>
      <c r="K754" s="171"/>
      <c r="L754" s="173"/>
    </row>
    <row r="755" spans="1:12" ht="40.5" x14ac:dyDescent="0.25">
      <c r="A755" s="166"/>
      <c r="B755" s="211"/>
      <c r="C755" s="283"/>
      <c r="D755" s="170"/>
      <c r="E755" s="72" t="s">
        <v>13</v>
      </c>
      <c r="F755" s="16">
        <v>534996.9</v>
      </c>
      <c r="G755" s="16">
        <v>534996.9</v>
      </c>
      <c r="H755" s="16">
        <v>531876.01</v>
      </c>
      <c r="I755" s="56">
        <f t="shared" ref="I755:J757" si="209">G755/F755*100</f>
        <v>100</v>
      </c>
      <c r="J755" s="59">
        <f t="shared" si="209"/>
        <v>99.416652694623082</v>
      </c>
      <c r="K755" s="171"/>
      <c r="L755" s="173"/>
    </row>
    <row r="756" spans="1:12" ht="38.25" customHeight="1" x14ac:dyDescent="0.25">
      <c r="A756" s="167"/>
      <c r="B756" s="212"/>
      <c r="C756" s="284"/>
      <c r="D756" s="170"/>
      <c r="E756" s="72" t="s">
        <v>14</v>
      </c>
      <c r="F756" s="23">
        <v>28157.73</v>
      </c>
      <c r="G756" s="23">
        <v>28157.73</v>
      </c>
      <c r="H756" s="23">
        <v>27993.47</v>
      </c>
      <c r="I756" s="56">
        <f t="shared" si="209"/>
        <v>100</v>
      </c>
      <c r="J756" s="59">
        <f t="shared" si="209"/>
        <v>99.416643316062775</v>
      </c>
      <c r="K756" s="171"/>
      <c r="L756" s="173"/>
    </row>
    <row r="757" spans="1:12" ht="24.75" customHeight="1" x14ac:dyDescent="0.25">
      <c r="A757" s="165" t="s">
        <v>332</v>
      </c>
      <c r="B757" s="210"/>
      <c r="C757" s="282"/>
      <c r="D757" s="170" t="s">
        <v>252</v>
      </c>
      <c r="E757" s="72" t="s">
        <v>11</v>
      </c>
      <c r="F757" s="16">
        <f>F759+F760</f>
        <v>139261.96</v>
      </c>
      <c r="G757" s="16">
        <f>G759+G760</f>
        <v>139261.96</v>
      </c>
      <c r="H757" s="16">
        <f>H759+H760</f>
        <v>139261.96</v>
      </c>
      <c r="I757" s="56">
        <f t="shared" si="209"/>
        <v>100</v>
      </c>
      <c r="J757" s="59">
        <f t="shared" si="209"/>
        <v>100</v>
      </c>
      <c r="K757" s="171"/>
      <c r="L757" s="173"/>
    </row>
    <row r="758" spans="1:12" ht="20.25" x14ac:dyDescent="0.25">
      <c r="A758" s="166"/>
      <c r="B758" s="211"/>
      <c r="C758" s="283"/>
      <c r="D758" s="170"/>
      <c r="E758" s="72" t="s">
        <v>12</v>
      </c>
      <c r="F758" s="16"/>
      <c r="G758" s="16"/>
      <c r="H758" s="16"/>
      <c r="I758" s="56"/>
      <c r="J758" s="59"/>
      <c r="K758" s="171"/>
      <c r="L758" s="173"/>
    </row>
    <row r="759" spans="1:12" ht="40.5" x14ac:dyDescent="0.25">
      <c r="A759" s="166"/>
      <c r="B759" s="211"/>
      <c r="C759" s="283"/>
      <c r="D759" s="170"/>
      <c r="E759" s="72" t="s">
        <v>13</v>
      </c>
      <c r="F759" s="16">
        <v>99211.61</v>
      </c>
      <c r="G759" s="16">
        <v>99211.61</v>
      </c>
      <c r="H759" s="16">
        <v>99211.61</v>
      </c>
      <c r="I759" s="56">
        <f t="shared" ref="I759:J761" si="210">G759/F759*100</f>
        <v>100</v>
      </c>
      <c r="J759" s="59">
        <f t="shared" si="210"/>
        <v>100</v>
      </c>
      <c r="K759" s="171"/>
      <c r="L759" s="173"/>
    </row>
    <row r="760" spans="1:12" ht="38.25" customHeight="1" x14ac:dyDescent="0.25">
      <c r="A760" s="167"/>
      <c r="B760" s="212"/>
      <c r="C760" s="284"/>
      <c r="D760" s="170"/>
      <c r="E760" s="72" t="s">
        <v>14</v>
      </c>
      <c r="F760" s="23">
        <v>40050.35</v>
      </c>
      <c r="G760" s="23">
        <v>40050.35</v>
      </c>
      <c r="H760" s="23">
        <v>40050.35</v>
      </c>
      <c r="I760" s="56">
        <f t="shared" si="210"/>
        <v>100</v>
      </c>
      <c r="J760" s="59">
        <f t="shared" si="210"/>
        <v>100</v>
      </c>
      <c r="K760" s="171"/>
      <c r="L760" s="173"/>
    </row>
    <row r="761" spans="1:12" ht="24.75" customHeight="1" x14ac:dyDescent="0.25">
      <c r="A761" s="165" t="s">
        <v>333</v>
      </c>
      <c r="B761" s="210"/>
      <c r="C761" s="282"/>
      <c r="D761" s="170" t="s">
        <v>253</v>
      </c>
      <c r="E761" s="72" t="s">
        <v>11</v>
      </c>
      <c r="F761" s="16">
        <f>F763+F764</f>
        <v>93669.68</v>
      </c>
      <c r="G761" s="16">
        <f>G763+G764</f>
        <v>93669.68</v>
      </c>
      <c r="H761" s="16">
        <f>H763+H764</f>
        <v>90918.04</v>
      </c>
      <c r="I761" s="56">
        <f t="shared" si="210"/>
        <v>100</v>
      </c>
      <c r="J761" s="59">
        <f t="shared" si="210"/>
        <v>97.062400554800661</v>
      </c>
      <c r="K761" s="171"/>
      <c r="L761" s="173"/>
    </row>
    <row r="762" spans="1:12" ht="20.25" x14ac:dyDescent="0.25">
      <c r="A762" s="166"/>
      <c r="B762" s="211"/>
      <c r="C762" s="283"/>
      <c r="D762" s="170"/>
      <c r="E762" s="72" t="s">
        <v>12</v>
      </c>
      <c r="F762" s="16"/>
      <c r="G762" s="16"/>
      <c r="H762" s="16"/>
      <c r="I762" s="56"/>
      <c r="J762" s="59"/>
      <c r="K762" s="171"/>
      <c r="L762" s="173"/>
    </row>
    <row r="763" spans="1:12" ht="40.5" x14ac:dyDescent="0.25">
      <c r="A763" s="166"/>
      <c r="B763" s="211"/>
      <c r="C763" s="283"/>
      <c r="D763" s="170"/>
      <c r="E763" s="72" t="s">
        <v>13</v>
      </c>
      <c r="F763" s="16">
        <v>88986.2</v>
      </c>
      <c r="G763" s="16">
        <v>88986.2</v>
      </c>
      <c r="H763" s="16">
        <v>86372.14</v>
      </c>
      <c r="I763" s="56">
        <v>100</v>
      </c>
      <c r="J763" s="59">
        <f>H763/G763*100</f>
        <v>97.062398439308566</v>
      </c>
      <c r="K763" s="171"/>
      <c r="L763" s="173"/>
    </row>
    <row r="764" spans="1:12" ht="38.25" customHeight="1" x14ac:dyDescent="0.25">
      <c r="A764" s="167"/>
      <c r="B764" s="212"/>
      <c r="C764" s="284"/>
      <c r="D764" s="170"/>
      <c r="E764" s="72" t="s">
        <v>14</v>
      </c>
      <c r="F764" s="23">
        <v>4683.4799999999996</v>
      </c>
      <c r="G764" s="23">
        <v>4683.4799999999996</v>
      </c>
      <c r="H764" s="23">
        <v>4545.8999999999996</v>
      </c>
      <c r="I764" s="56">
        <f>G764/F764*100</f>
        <v>100</v>
      </c>
      <c r="J764" s="59">
        <f>H764/G764*100</f>
        <v>97.062440749186507</v>
      </c>
      <c r="K764" s="171"/>
      <c r="L764" s="173"/>
    </row>
    <row r="765" spans="1:12" ht="24.75" customHeight="1" x14ac:dyDescent="0.25">
      <c r="A765" s="165" t="s">
        <v>334</v>
      </c>
      <c r="B765" s="173"/>
      <c r="C765" s="299"/>
      <c r="D765" s="170" t="s">
        <v>254</v>
      </c>
      <c r="E765" s="72" t="s">
        <v>11</v>
      </c>
      <c r="F765" s="16">
        <f>F767+F768</f>
        <v>137017.37</v>
      </c>
      <c r="G765" s="16">
        <f>G767+G768</f>
        <v>137017.37</v>
      </c>
      <c r="H765" s="16">
        <f>H767+H768</f>
        <v>136685.82999999999</v>
      </c>
      <c r="I765" s="56">
        <f>G765/F765*100</f>
        <v>100</v>
      </c>
      <c r="J765" s="59">
        <f>H765/G765*100</f>
        <v>99.758030678883998</v>
      </c>
      <c r="K765" s="171"/>
      <c r="L765" s="173"/>
    </row>
    <row r="766" spans="1:12" ht="20.25" x14ac:dyDescent="0.25">
      <c r="A766" s="166"/>
      <c r="B766" s="173"/>
      <c r="C766" s="299"/>
      <c r="D766" s="170"/>
      <c r="E766" s="72" t="s">
        <v>12</v>
      </c>
      <c r="F766" s="16"/>
      <c r="G766" s="16"/>
      <c r="H766" s="16"/>
      <c r="I766" s="56"/>
      <c r="J766" s="59"/>
      <c r="K766" s="171"/>
      <c r="L766" s="173"/>
    </row>
    <row r="767" spans="1:12" ht="40.5" x14ac:dyDescent="0.25">
      <c r="A767" s="166"/>
      <c r="B767" s="173"/>
      <c r="C767" s="299"/>
      <c r="D767" s="170"/>
      <c r="E767" s="72" t="s">
        <v>13</v>
      </c>
      <c r="F767" s="16">
        <v>130166.5</v>
      </c>
      <c r="G767" s="16">
        <v>130166.5</v>
      </c>
      <c r="H767" s="16">
        <v>129851.54</v>
      </c>
      <c r="I767" s="56">
        <v>100</v>
      </c>
      <c r="J767" s="59">
        <f>H767/G767*100</f>
        <v>99.758032980836077</v>
      </c>
      <c r="K767" s="171"/>
      <c r="L767" s="173"/>
    </row>
    <row r="768" spans="1:12" ht="38.25" customHeight="1" x14ac:dyDescent="0.25">
      <c r="A768" s="167"/>
      <c r="B768" s="173"/>
      <c r="C768" s="299"/>
      <c r="D768" s="170"/>
      <c r="E768" s="72" t="s">
        <v>14</v>
      </c>
      <c r="F768" s="23">
        <v>6850.87</v>
      </c>
      <c r="G768" s="23">
        <v>6850.87</v>
      </c>
      <c r="H768" s="23">
        <v>6834.29</v>
      </c>
      <c r="I768" s="56">
        <f>G768/F768*100</f>
        <v>100</v>
      </c>
      <c r="J768" s="59">
        <f>H768/G768*100</f>
        <v>99.757986941804475</v>
      </c>
      <c r="K768" s="171"/>
      <c r="L768" s="173"/>
    </row>
    <row r="769" spans="1:14" ht="31.5" customHeight="1" x14ac:dyDescent="0.25">
      <c r="A769" s="165" t="s">
        <v>335</v>
      </c>
      <c r="B769" s="210"/>
      <c r="C769" s="303"/>
      <c r="D769" s="199" t="s">
        <v>417</v>
      </c>
      <c r="E769" s="72" t="s">
        <v>11</v>
      </c>
      <c r="F769" s="16">
        <f>F771+F772</f>
        <v>139261.954</v>
      </c>
      <c r="G769" s="16">
        <f>G771+G772</f>
        <v>139261.954</v>
      </c>
      <c r="H769" s="16">
        <f>H771+H772</f>
        <v>139261.954</v>
      </c>
      <c r="I769" s="56">
        <f>G769/F769*100</f>
        <v>100</v>
      </c>
      <c r="J769" s="59">
        <f>H769/G769*100</f>
        <v>100</v>
      </c>
      <c r="K769" s="275"/>
      <c r="L769" s="275"/>
      <c r="N769" s="34"/>
    </row>
    <row r="770" spans="1:14" ht="20.25" x14ac:dyDescent="0.25">
      <c r="A770" s="166"/>
      <c r="B770" s="211"/>
      <c r="C770" s="304"/>
      <c r="D770" s="200"/>
      <c r="E770" s="72" t="s">
        <v>12</v>
      </c>
      <c r="F770" s="16"/>
      <c r="G770" s="16"/>
      <c r="H770" s="16"/>
      <c r="I770" s="56"/>
      <c r="J770" s="59"/>
      <c r="K770" s="276"/>
      <c r="L770" s="276"/>
    </row>
    <row r="771" spans="1:14" ht="40.5" x14ac:dyDescent="0.25">
      <c r="A771" s="166"/>
      <c r="B771" s="211"/>
      <c r="C771" s="304"/>
      <c r="D771" s="200"/>
      <c r="E771" s="72" t="s">
        <v>13</v>
      </c>
      <c r="F771" s="16">
        <v>99211.607999999993</v>
      </c>
      <c r="G771" s="16">
        <v>99211.607999999993</v>
      </c>
      <c r="H771" s="16">
        <v>99211.607999999993</v>
      </c>
      <c r="I771" s="56">
        <f>G771/F771*100</f>
        <v>100</v>
      </c>
      <c r="J771" s="59">
        <f>H771/G771*100</f>
        <v>100</v>
      </c>
      <c r="K771" s="276"/>
      <c r="L771" s="276"/>
    </row>
    <row r="772" spans="1:14" ht="76.5" customHeight="1" x14ac:dyDescent="0.25">
      <c r="A772" s="167"/>
      <c r="B772" s="212"/>
      <c r="C772" s="305"/>
      <c r="D772" s="201"/>
      <c r="E772" s="72" t="s">
        <v>14</v>
      </c>
      <c r="F772" s="23">
        <v>40050.345999999998</v>
      </c>
      <c r="G772" s="23">
        <v>40050.345999999998</v>
      </c>
      <c r="H772" s="23">
        <v>40050.345999999998</v>
      </c>
      <c r="I772" s="56">
        <f>G772/F772*100</f>
        <v>100</v>
      </c>
      <c r="J772" s="59">
        <f>H772/G772*100</f>
        <v>100</v>
      </c>
      <c r="K772" s="277"/>
      <c r="L772" s="277"/>
    </row>
    <row r="773" spans="1:14" ht="21.75" customHeight="1" x14ac:dyDescent="0.25">
      <c r="A773" s="44"/>
      <c r="B773" s="48"/>
      <c r="C773" s="77"/>
      <c r="D773" s="57"/>
      <c r="E773" s="40"/>
      <c r="F773" s="41"/>
      <c r="G773" s="41"/>
      <c r="H773" s="41"/>
      <c r="I773" s="41"/>
      <c r="J773" s="41"/>
      <c r="K773" s="42"/>
      <c r="L773" s="40"/>
    </row>
    <row r="774" spans="1:14" ht="20.25" customHeight="1" x14ac:dyDescent="0.25">
      <c r="A774" s="163" t="s">
        <v>145</v>
      </c>
      <c r="B774" s="186" t="s">
        <v>178</v>
      </c>
      <c r="C774" s="182"/>
      <c r="D774" s="199"/>
      <c r="E774" s="71" t="s">
        <v>11</v>
      </c>
      <c r="F774" s="21">
        <f>F776+F777</f>
        <v>167208.79999999999</v>
      </c>
      <c r="G774" s="21">
        <f>G776+G777</f>
        <v>164679.70000000001</v>
      </c>
      <c r="H774" s="21">
        <f>H776+H777</f>
        <v>164308.9</v>
      </c>
      <c r="I774" s="67">
        <f>G774/F774*100</f>
        <v>98.487459990144075</v>
      </c>
      <c r="J774" s="68">
        <f>H774/G774*100</f>
        <v>99.774835635479036</v>
      </c>
      <c r="K774" s="234"/>
      <c r="L774" s="173"/>
    </row>
    <row r="775" spans="1:14" ht="20.25" x14ac:dyDescent="0.25">
      <c r="A775" s="163"/>
      <c r="B775" s="186"/>
      <c r="C775" s="182"/>
      <c r="D775" s="200"/>
      <c r="E775" s="71" t="s">
        <v>12</v>
      </c>
      <c r="F775" s="21"/>
      <c r="G775" s="21"/>
      <c r="H775" s="21"/>
      <c r="I775" s="67"/>
      <c r="J775" s="68"/>
      <c r="K775" s="291"/>
      <c r="L775" s="173"/>
    </row>
    <row r="776" spans="1:14" ht="40.5" x14ac:dyDescent="0.25">
      <c r="A776" s="163"/>
      <c r="B776" s="186"/>
      <c r="C776" s="182"/>
      <c r="D776" s="200"/>
      <c r="E776" s="71" t="s">
        <v>13</v>
      </c>
      <c r="F776" s="21">
        <f>F781+F785</f>
        <v>167208.79999999999</v>
      </c>
      <c r="G776" s="21">
        <f t="shared" ref="G776:H776" si="211">G781+G785</f>
        <v>164679.70000000001</v>
      </c>
      <c r="H776" s="21">
        <f t="shared" si="211"/>
        <v>164308.9</v>
      </c>
      <c r="I776" s="67">
        <f>G776/F776*100</f>
        <v>98.487459990144075</v>
      </c>
      <c r="J776" s="68">
        <f>H776/G776*100</f>
        <v>99.774835635479036</v>
      </c>
      <c r="K776" s="291"/>
      <c r="L776" s="173"/>
    </row>
    <row r="777" spans="1:14" ht="156" customHeight="1" x14ac:dyDescent="0.25">
      <c r="A777" s="163"/>
      <c r="B777" s="186"/>
      <c r="C777" s="182"/>
      <c r="D777" s="201"/>
      <c r="E777" s="71" t="s">
        <v>14</v>
      </c>
      <c r="F777" s="21">
        <f>F782+F786</f>
        <v>0</v>
      </c>
      <c r="G777" s="21">
        <f t="shared" ref="G777:H777" si="212">G782+G786</f>
        <v>0</v>
      </c>
      <c r="H777" s="21">
        <f t="shared" si="212"/>
        <v>0</v>
      </c>
      <c r="I777" s="68">
        <v>0</v>
      </c>
      <c r="J777" s="68">
        <v>0</v>
      </c>
      <c r="K777" s="292"/>
      <c r="L777" s="173"/>
    </row>
    <row r="778" spans="1:14" ht="21.75" customHeight="1" x14ac:dyDescent="0.3">
      <c r="A778" s="80"/>
      <c r="B778" s="84" t="s">
        <v>12</v>
      </c>
      <c r="C778" s="54"/>
      <c r="D778" s="72"/>
      <c r="E778" s="71"/>
      <c r="F778" s="21"/>
      <c r="G778" s="21"/>
      <c r="H778" s="21"/>
      <c r="I778" s="67"/>
      <c r="J778" s="67"/>
      <c r="K778" s="73"/>
      <c r="L778" s="74"/>
    </row>
    <row r="779" spans="1:14" ht="31.5" customHeight="1" x14ac:dyDescent="0.25">
      <c r="A779" s="204" t="s">
        <v>336</v>
      </c>
      <c r="B779" s="210"/>
      <c r="C779" s="169" t="s">
        <v>179</v>
      </c>
      <c r="D779" s="170" t="s">
        <v>420</v>
      </c>
      <c r="E779" s="72" t="s">
        <v>11</v>
      </c>
      <c r="F779" s="16">
        <f>F781+F782</f>
        <v>167208.79999999999</v>
      </c>
      <c r="G779" s="16">
        <f>G781+G782</f>
        <v>164679.70000000001</v>
      </c>
      <c r="H779" s="16">
        <f>H781+H782</f>
        <v>164308.9</v>
      </c>
      <c r="I779" s="67">
        <f>G779/F779*100</f>
        <v>98.487459990144075</v>
      </c>
      <c r="J779" s="59">
        <f>H779/G779*100</f>
        <v>99.774835635479036</v>
      </c>
      <c r="K779" s="171"/>
      <c r="L779" s="173"/>
    </row>
    <row r="780" spans="1:14" ht="20.25" x14ac:dyDescent="0.25">
      <c r="A780" s="205"/>
      <c r="B780" s="211"/>
      <c r="C780" s="169"/>
      <c r="D780" s="170"/>
      <c r="E780" s="72" t="s">
        <v>12</v>
      </c>
      <c r="F780" s="16"/>
      <c r="G780" s="16"/>
      <c r="H780" s="16"/>
      <c r="I780" s="56"/>
      <c r="J780" s="59"/>
      <c r="K780" s="171"/>
      <c r="L780" s="173"/>
    </row>
    <row r="781" spans="1:14" ht="40.5" x14ac:dyDescent="0.25">
      <c r="A781" s="205"/>
      <c r="B781" s="211"/>
      <c r="C781" s="169"/>
      <c r="D781" s="170"/>
      <c r="E781" s="72" t="s">
        <v>13</v>
      </c>
      <c r="F781" s="16">
        <v>167208.79999999999</v>
      </c>
      <c r="G781" s="16">
        <v>164679.70000000001</v>
      </c>
      <c r="H781" s="16">
        <v>164308.9</v>
      </c>
      <c r="I781" s="56">
        <f>G781/F781*100</f>
        <v>98.487459990144075</v>
      </c>
      <c r="J781" s="59">
        <f>H781/G781*100</f>
        <v>99.774835635479036</v>
      </c>
      <c r="K781" s="171"/>
      <c r="L781" s="173"/>
    </row>
    <row r="782" spans="1:14" ht="53.25" customHeight="1" x14ac:dyDescent="0.25">
      <c r="A782" s="206"/>
      <c r="B782" s="212"/>
      <c r="C782" s="169"/>
      <c r="D782" s="170"/>
      <c r="E782" s="72" t="s">
        <v>14</v>
      </c>
      <c r="F782" s="23">
        <v>0</v>
      </c>
      <c r="G782" s="23">
        <v>0</v>
      </c>
      <c r="H782" s="23">
        <v>0</v>
      </c>
      <c r="I782" s="56">
        <v>0</v>
      </c>
      <c r="J782" s="59">
        <v>0</v>
      </c>
      <c r="K782" s="171"/>
      <c r="L782" s="173"/>
    </row>
    <row r="783" spans="1:14" ht="31.5" customHeight="1" x14ac:dyDescent="0.25">
      <c r="A783" s="204" t="s">
        <v>337</v>
      </c>
      <c r="B783" s="210"/>
      <c r="C783" s="169" t="s">
        <v>180</v>
      </c>
      <c r="D783" s="170"/>
      <c r="E783" s="72" t="s">
        <v>11</v>
      </c>
      <c r="F783" s="16">
        <f>F785+F786</f>
        <v>0</v>
      </c>
      <c r="G783" s="16">
        <v>0</v>
      </c>
      <c r="H783" s="16">
        <v>0</v>
      </c>
      <c r="I783" s="56">
        <v>0</v>
      </c>
      <c r="J783" s="56">
        <v>0</v>
      </c>
      <c r="K783" s="171"/>
      <c r="L783" s="170" t="s">
        <v>418</v>
      </c>
    </row>
    <row r="784" spans="1:14" ht="20.25" x14ac:dyDescent="0.25">
      <c r="A784" s="205"/>
      <c r="B784" s="211"/>
      <c r="C784" s="169"/>
      <c r="D784" s="170"/>
      <c r="E784" s="72" t="s">
        <v>12</v>
      </c>
      <c r="F784" s="16"/>
      <c r="G784" s="16"/>
      <c r="H784" s="16"/>
      <c r="I784" s="56"/>
      <c r="J784" s="59"/>
      <c r="K784" s="171"/>
      <c r="L784" s="170"/>
    </row>
    <row r="785" spans="1:12" ht="40.5" x14ac:dyDescent="0.25">
      <c r="A785" s="205"/>
      <c r="B785" s="211"/>
      <c r="C785" s="169"/>
      <c r="D785" s="170"/>
      <c r="E785" s="72" t="s">
        <v>13</v>
      </c>
      <c r="F785" s="16">
        <v>0</v>
      </c>
      <c r="G785" s="16">
        <v>0</v>
      </c>
      <c r="H785" s="16">
        <v>0</v>
      </c>
      <c r="I785" s="56">
        <v>0</v>
      </c>
      <c r="J785" s="59">
        <v>0</v>
      </c>
      <c r="K785" s="171"/>
      <c r="L785" s="170"/>
    </row>
    <row r="786" spans="1:12" ht="44.25" customHeight="1" x14ac:dyDescent="0.25">
      <c r="A786" s="206"/>
      <c r="B786" s="212"/>
      <c r="C786" s="169"/>
      <c r="D786" s="170"/>
      <c r="E786" s="72" t="s">
        <v>14</v>
      </c>
      <c r="F786" s="16">
        <v>0</v>
      </c>
      <c r="G786" s="16">
        <v>0</v>
      </c>
      <c r="H786" s="16">
        <v>0</v>
      </c>
      <c r="I786" s="56">
        <v>0</v>
      </c>
      <c r="J786" s="59">
        <v>0</v>
      </c>
      <c r="K786" s="171"/>
      <c r="L786" s="170"/>
    </row>
    <row r="787" spans="1:12" ht="21.75" customHeight="1" x14ac:dyDescent="0.25">
      <c r="A787" s="44"/>
      <c r="B787" s="48"/>
      <c r="C787" s="77"/>
      <c r="D787" s="57"/>
      <c r="E787" s="42"/>
      <c r="F787" s="120"/>
      <c r="G787" s="120"/>
      <c r="H787" s="120"/>
      <c r="I787" s="120"/>
      <c r="J787" s="120"/>
      <c r="K787" s="42"/>
      <c r="L787" s="40"/>
    </row>
    <row r="788" spans="1:12" ht="31.5" customHeight="1" x14ac:dyDescent="0.25">
      <c r="A788" s="165" t="s">
        <v>338</v>
      </c>
      <c r="B788" s="210"/>
      <c r="C788" s="169"/>
      <c r="D788" s="170" t="s">
        <v>419</v>
      </c>
      <c r="E788" s="72" t="s">
        <v>11</v>
      </c>
      <c r="F788" s="16">
        <f>F790+F791</f>
        <v>0</v>
      </c>
      <c r="G788" s="16">
        <f>G790+G791</f>
        <v>0</v>
      </c>
      <c r="H788" s="16">
        <f>H790+H791</f>
        <v>0</v>
      </c>
      <c r="I788" s="56">
        <v>0</v>
      </c>
      <c r="J788" s="56">
        <v>0</v>
      </c>
      <c r="K788" s="171"/>
      <c r="L788" s="173"/>
    </row>
    <row r="789" spans="1:12" ht="20.25" x14ac:dyDescent="0.25">
      <c r="A789" s="166"/>
      <c r="B789" s="211"/>
      <c r="C789" s="169"/>
      <c r="D789" s="170"/>
      <c r="E789" s="72" t="s">
        <v>12</v>
      </c>
      <c r="F789" s="16"/>
      <c r="G789" s="16"/>
      <c r="H789" s="16"/>
      <c r="I789" s="56"/>
      <c r="J789" s="59"/>
      <c r="K789" s="171"/>
      <c r="L789" s="173"/>
    </row>
    <row r="790" spans="1:12" ht="40.5" x14ac:dyDescent="0.25">
      <c r="A790" s="166"/>
      <c r="B790" s="211"/>
      <c r="C790" s="169"/>
      <c r="D790" s="170"/>
      <c r="E790" s="72" t="s">
        <v>13</v>
      </c>
      <c r="F790" s="16">
        <v>0</v>
      </c>
      <c r="G790" s="16">
        <v>0</v>
      </c>
      <c r="H790" s="16">
        <v>0</v>
      </c>
      <c r="I790" s="56">
        <v>0</v>
      </c>
      <c r="J790" s="59">
        <v>0</v>
      </c>
      <c r="K790" s="171"/>
      <c r="L790" s="173"/>
    </row>
    <row r="791" spans="1:12" ht="42" customHeight="1" x14ac:dyDescent="0.25">
      <c r="A791" s="167"/>
      <c r="B791" s="212"/>
      <c r="C791" s="169"/>
      <c r="D791" s="170"/>
      <c r="E791" s="72" t="s">
        <v>14</v>
      </c>
      <c r="F791" s="23">
        <v>0</v>
      </c>
      <c r="G791" s="23">
        <v>0</v>
      </c>
      <c r="H791" s="23">
        <v>0</v>
      </c>
      <c r="I791" s="56">
        <v>0</v>
      </c>
      <c r="J791" s="59">
        <v>0</v>
      </c>
      <c r="K791" s="171"/>
      <c r="L791" s="173"/>
    </row>
    <row r="792" spans="1:12" ht="27" customHeight="1" x14ac:dyDescent="0.25">
      <c r="A792" s="204">
        <v>23</v>
      </c>
      <c r="B792" s="207" t="s">
        <v>247</v>
      </c>
      <c r="C792" s="169"/>
      <c r="D792" s="170"/>
      <c r="E792" s="71" t="s">
        <v>11</v>
      </c>
      <c r="F792" s="21">
        <f>F794+F795</f>
        <v>1665168.72</v>
      </c>
      <c r="G792" s="21">
        <f>G794+G795</f>
        <v>972703.3</v>
      </c>
      <c r="H792" s="21">
        <f>H794+H795</f>
        <v>965023.68</v>
      </c>
      <c r="I792" s="67">
        <f>G792/F792*100</f>
        <v>58.414699262426694</v>
      </c>
      <c r="J792" s="90">
        <f>H792/G792*100</f>
        <v>99.210486897700463</v>
      </c>
      <c r="K792" s="204" t="s">
        <v>350</v>
      </c>
      <c r="L792" s="173"/>
    </row>
    <row r="793" spans="1:12" ht="20.25" x14ac:dyDescent="0.25">
      <c r="A793" s="205"/>
      <c r="B793" s="208"/>
      <c r="C793" s="169"/>
      <c r="D793" s="170"/>
      <c r="E793" s="71" t="s">
        <v>12</v>
      </c>
      <c r="F793" s="21"/>
      <c r="G793" s="21"/>
      <c r="H793" s="21"/>
      <c r="I793" s="67"/>
      <c r="J793" s="68"/>
      <c r="K793" s="205"/>
      <c r="L793" s="173"/>
    </row>
    <row r="794" spans="1:12" ht="41.25" customHeight="1" x14ac:dyDescent="0.25">
      <c r="A794" s="205"/>
      <c r="B794" s="208"/>
      <c r="C794" s="169"/>
      <c r="D794" s="170"/>
      <c r="E794" s="71" t="s">
        <v>13</v>
      </c>
      <c r="F794" s="21">
        <f>F798+F802</f>
        <v>1665122.32</v>
      </c>
      <c r="G794" s="21">
        <f t="shared" ref="G794:H794" si="213">G798+G802</f>
        <v>972656.9</v>
      </c>
      <c r="H794" s="21">
        <f t="shared" si="213"/>
        <v>964984.68</v>
      </c>
      <c r="I794" s="67">
        <f t="shared" ref="I794:J796" si="214">G794/F794*100</f>
        <v>58.4135404538929</v>
      </c>
      <c r="J794" s="90">
        <f t="shared" si="214"/>
        <v>99.211210037167277</v>
      </c>
      <c r="K794" s="205"/>
      <c r="L794" s="173"/>
    </row>
    <row r="795" spans="1:12" ht="44.25" customHeight="1" x14ac:dyDescent="0.25">
      <c r="A795" s="206"/>
      <c r="B795" s="209"/>
      <c r="C795" s="169"/>
      <c r="D795" s="170"/>
      <c r="E795" s="71" t="s">
        <v>14</v>
      </c>
      <c r="F795" s="21">
        <f>F799+F803</f>
        <v>46.4</v>
      </c>
      <c r="G795" s="21">
        <f t="shared" ref="G795:H795" si="215">G799+G803</f>
        <v>46.4</v>
      </c>
      <c r="H795" s="21">
        <f t="shared" si="215"/>
        <v>39</v>
      </c>
      <c r="I795" s="67">
        <f t="shared" si="214"/>
        <v>100</v>
      </c>
      <c r="J795" s="90">
        <f t="shared" si="214"/>
        <v>84.051724137931032</v>
      </c>
      <c r="K795" s="206"/>
      <c r="L795" s="173"/>
    </row>
    <row r="796" spans="1:12" ht="25.5" customHeight="1" x14ac:dyDescent="0.25">
      <c r="A796" s="204" t="s">
        <v>339</v>
      </c>
      <c r="B796" s="210"/>
      <c r="C796" s="169" t="s">
        <v>248</v>
      </c>
      <c r="D796" s="170"/>
      <c r="E796" s="71" t="s">
        <v>11</v>
      </c>
      <c r="F796" s="21">
        <f>F798+F799</f>
        <v>1660532.02</v>
      </c>
      <c r="G796" s="21">
        <f>G798+G799</f>
        <v>968066.6</v>
      </c>
      <c r="H796" s="21">
        <f>H798+H799</f>
        <v>961182.68</v>
      </c>
      <c r="I796" s="67">
        <f t="shared" si="214"/>
        <v>58.298580716317652</v>
      </c>
      <c r="J796" s="90">
        <f t="shared" si="214"/>
        <v>99.288900164513478</v>
      </c>
      <c r="K796" s="171"/>
      <c r="L796" s="173"/>
    </row>
    <row r="797" spans="1:12" ht="20.25" x14ac:dyDescent="0.25">
      <c r="A797" s="205"/>
      <c r="B797" s="211"/>
      <c r="C797" s="169"/>
      <c r="D797" s="170"/>
      <c r="E797" s="71" t="s">
        <v>12</v>
      </c>
      <c r="F797" s="21"/>
      <c r="G797" s="21"/>
      <c r="H797" s="21"/>
      <c r="I797" s="67"/>
      <c r="J797" s="68"/>
      <c r="K797" s="171"/>
      <c r="L797" s="173"/>
    </row>
    <row r="798" spans="1:12" ht="40.5" x14ac:dyDescent="0.25">
      <c r="A798" s="205"/>
      <c r="B798" s="211"/>
      <c r="C798" s="169"/>
      <c r="D798" s="170"/>
      <c r="E798" s="71" t="s">
        <v>13</v>
      </c>
      <c r="F798" s="21">
        <v>1660532.02</v>
      </c>
      <c r="G798" s="21">
        <v>968066.6</v>
      </c>
      <c r="H798" s="21">
        <v>961182.68</v>
      </c>
      <c r="I798" s="67">
        <f>G798/F798*100</f>
        <v>58.298580716317652</v>
      </c>
      <c r="J798" s="90">
        <f>H798/G798*100</f>
        <v>99.288900164513478</v>
      </c>
      <c r="K798" s="171"/>
      <c r="L798" s="173"/>
    </row>
    <row r="799" spans="1:12" ht="84.75" customHeight="1" x14ac:dyDescent="0.25">
      <c r="A799" s="206"/>
      <c r="B799" s="212"/>
      <c r="C799" s="169"/>
      <c r="D799" s="170"/>
      <c r="E799" s="71" t="s">
        <v>14</v>
      </c>
      <c r="F799" s="65">
        <v>0</v>
      </c>
      <c r="G799" s="65">
        <v>0</v>
      </c>
      <c r="H799" s="65">
        <v>0</v>
      </c>
      <c r="I799" s="67">
        <v>0</v>
      </c>
      <c r="J799" s="90">
        <v>0</v>
      </c>
      <c r="K799" s="171"/>
      <c r="L799" s="173"/>
    </row>
    <row r="800" spans="1:12" ht="25.5" customHeight="1" x14ac:dyDescent="0.25">
      <c r="A800" s="204" t="s">
        <v>340</v>
      </c>
      <c r="B800" s="210"/>
      <c r="C800" s="169" t="s">
        <v>250</v>
      </c>
      <c r="D800" s="170"/>
      <c r="E800" s="71" t="s">
        <v>11</v>
      </c>
      <c r="F800" s="21">
        <f>F802+F803</f>
        <v>4636.7</v>
      </c>
      <c r="G800" s="21">
        <f>G802+G803</f>
        <v>4636.7</v>
      </c>
      <c r="H800" s="21">
        <f>H802+H803</f>
        <v>3841</v>
      </c>
      <c r="I800" s="67">
        <f>G800/F800*100</f>
        <v>100</v>
      </c>
      <c r="J800" s="90">
        <f>H800/G800*100</f>
        <v>82.839088144585588</v>
      </c>
      <c r="K800" s="171"/>
      <c r="L800" s="173"/>
    </row>
    <row r="801" spans="1:12" ht="20.25" x14ac:dyDescent="0.25">
      <c r="A801" s="205"/>
      <c r="B801" s="211"/>
      <c r="C801" s="169"/>
      <c r="D801" s="170"/>
      <c r="E801" s="71" t="s">
        <v>12</v>
      </c>
      <c r="F801" s="21"/>
      <c r="G801" s="21"/>
      <c r="H801" s="21"/>
      <c r="I801" s="67"/>
      <c r="J801" s="68"/>
      <c r="K801" s="171"/>
      <c r="L801" s="173"/>
    </row>
    <row r="802" spans="1:12" ht="40.5" x14ac:dyDescent="0.25">
      <c r="A802" s="205"/>
      <c r="B802" s="211"/>
      <c r="C802" s="169"/>
      <c r="D802" s="170"/>
      <c r="E802" s="71" t="s">
        <v>13</v>
      </c>
      <c r="F802" s="21">
        <f>F806</f>
        <v>4590.3</v>
      </c>
      <c r="G802" s="21">
        <f t="shared" ref="G802:H802" si="216">G806</f>
        <v>4590.3</v>
      </c>
      <c r="H802" s="21">
        <f t="shared" si="216"/>
        <v>3802</v>
      </c>
      <c r="I802" s="67">
        <f t="shared" ref="I802:J806" si="217">G802/F802*100</f>
        <v>100</v>
      </c>
      <c r="J802" s="90">
        <f t="shared" si="217"/>
        <v>82.82683049038188</v>
      </c>
      <c r="K802" s="171"/>
      <c r="L802" s="173"/>
    </row>
    <row r="803" spans="1:12" ht="49.5" customHeight="1" x14ac:dyDescent="0.25">
      <c r="A803" s="206"/>
      <c r="B803" s="212"/>
      <c r="C803" s="169"/>
      <c r="D803" s="170"/>
      <c r="E803" s="71" t="s">
        <v>14</v>
      </c>
      <c r="F803" s="21">
        <f>F807</f>
        <v>46.4</v>
      </c>
      <c r="G803" s="21">
        <f t="shared" ref="G803:H803" si="218">G807</f>
        <v>46.4</v>
      </c>
      <c r="H803" s="21">
        <f t="shared" si="218"/>
        <v>39</v>
      </c>
      <c r="I803" s="91">
        <f t="shared" si="217"/>
        <v>100</v>
      </c>
      <c r="J803" s="90">
        <f t="shared" si="217"/>
        <v>84.051724137931032</v>
      </c>
      <c r="K803" s="171"/>
      <c r="L803" s="173"/>
    </row>
    <row r="804" spans="1:12" ht="25.5" customHeight="1" x14ac:dyDescent="0.25">
      <c r="A804" s="216" t="s">
        <v>341</v>
      </c>
      <c r="B804" s="210"/>
      <c r="C804" s="170"/>
      <c r="D804" s="170" t="s">
        <v>423</v>
      </c>
      <c r="E804" s="72" t="s">
        <v>11</v>
      </c>
      <c r="F804" s="16">
        <f>F806+F807</f>
        <v>4636.7</v>
      </c>
      <c r="G804" s="16">
        <f>G806+G807</f>
        <v>4636.7</v>
      </c>
      <c r="H804" s="16">
        <f>H806+H807</f>
        <v>3841</v>
      </c>
      <c r="I804" s="56">
        <f t="shared" si="217"/>
        <v>100</v>
      </c>
      <c r="J804" s="59">
        <f t="shared" si="217"/>
        <v>82.839088144585588</v>
      </c>
      <c r="K804" s="171"/>
      <c r="L804" s="173"/>
    </row>
    <row r="805" spans="1:12" ht="20.25" x14ac:dyDescent="0.25">
      <c r="A805" s="166"/>
      <c r="B805" s="211"/>
      <c r="C805" s="170"/>
      <c r="D805" s="170"/>
      <c r="E805" s="72" t="s">
        <v>12</v>
      </c>
      <c r="F805" s="16"/>
      <c r="G805" s="16"/>
      <c r="H805" s="16"/>
      <c r="I805" s="56"/>
      <c r="J805" s="59"/>
      <c r="K805" s="171"/>
      <c r="L805" s="173"/>
    </row>
    <row r="806" spans="1:12" ht="40.5" x14ac:dyDescent="0.25">
      <c r="A806" s="166"/>
      <c r="B806" s="211"/>
      <c r="C806" s="170"/>
      <c r="D806" s="170"/>
      <c r="E806" s="72" t="s">
        <v>13</v>
      </c>
      <c r="F806" s="16">
        <v>4590.3</v>
      </c>
      <c r="G806" s="16">
        <v>4590.3</v>
      </c>
      <c r="H806" s="16">
        <v>3802</v>
      </c>
      <c r="I806" s="112">
        <f t="shared" si="217"/>
        <v>100</v>
      </c>
      <c r="J806" s="59">
        <f>H806/G806*100</f>
        <v>82.82683049038188</v>
      </c>
      <c r="K806" s="171"/>
      <c r="L806" s="173"/>
    </row>
    <row r="807" spans="1:12" ht="47.25" customHeight="1" x14ac:dyDescent="0.25">
      <c r="A807" s="167"/>
      <c r="B807" s="212"/>
      <c r="C807" s="170"/>
      <c r="D807" s="170"/>
      <c r="E807" s="72" t="s">
        <v>14</v>
      </c>
      <c r="F807" s="23">
        <v>46.4</v>
      </c>
      <c r="G807" s="23">
        <v>46.4</v>
      </c>
      <c r="H807" s="23">
        <v>39</v>
      </c>
      <c r="I807" s="56">
        <f>G807/F807*100</f>
        <v>100</v>
      </c>
      <c r="J807" s="59">
        <f>H807/G807*100</f>
        <v>84.051724137931032</v>
      </c>
      <c r="K807" s="171"/>
      <c r="L807" s="173"/>
    </row>
    <row r="808" spans="1:12" ht="25.5" customHeight="1" x14ac:dyDescent="0.25">
      <c r="A808" s="204">
        <v>24</v>
      </c>
      <c r="B808" s="164" t="s">
        <v>421</v>
      </c>
      <c r="C808" s="169"/>
      <c r="D808" s="170" t="s">
        <v>249</v>
      </c>
      <c r="E808" s="72" t="s">
        <v>11</v>
      </c>
      <c r="F808" s="16">
        <f>F810+F811</f>
        <v>3500</v>
      </c>
      <c r="G808" s="16">
        <f>G810+G811</f>
        <v>3500</v>
      </c>
      <c r="H808" s="16">
        <f>H810+H811</f>
        <v>3500</v>
      </c>
      <c r="I808" s="56">
        <f>G808/F808*100</f>
        <v>100</v>
      </c>
      <c r="J808" s="56">
        <f>H808/G808*100</f>
        <v>100</v>
      </c>
      <c r="K808" s="171"/>
      <c r="L808" s="173"/>
    </row>
    <row r="809" spans="1:12" ht="20.25" x14ac:dyDescent="0.25">
      <c r="A809" s="205"/>
      <c r="B809" s="164"/>
      <c r="C809" s="169"/>
      <c r="D809" s="170"/>
      <c r="E809" s="72" t="s">
        <v>12</v>
      </c>
      <c r="F809" s="16"/>
      <c r="G809" s="16"/>
      <c r="H809" s="16"/>
      <c r="I809" s="56"/>
      <c r="J809" s="56"/>
      <c r="K809" s="171"/>
      <c r="L809" s="173"/>
    </row>
    <row r="810" spans="1:12" ht="40.5" x14ac:dyDescent="0.25">
      <c r="A810" s="205"/>
      <c r="B810" s="164"/>
      <c r="C810" s="169"/>
      <c r="D810" s="170"/>
      <c r="E810" s="72" t="s">
        <v>13</v>
      </c>
      <c r="F810" s="16">
        <v>3500</v>
      </c>
      <c r="G810" s="16">
        <v>3500</v>
      </c>
      <c r="H810" s="16">
        <v>3500</v>
      </c>
      <c r="I810" s="56">
        <f>G810/F810*100</f>
        <v>100</v>
      </c>
      <c r="J810" s="56">
        <f>H810/G810*100</f>
        <v>100</v>
      </c>
      <c r="K810" s="171"/>
      <c r="L810" s="173"/>
    </row>
    <row r="811" spans="1:12" ht="39.75" customHeight="1" x14ac:dyDescent="0.25">
      <c r="A811" s="206"/>
      <c r="B811" s="164"/>
      <c r="C811" s="169"/>
      <c r="D811" s="170"/>
      <c r="E811" s="72" t="s">
        <v>14</v>
      </c>
      <c r="F811" s="23">
        <v>0</v>
      </c>
      <c r="G811" s="23">
        <v>0</v>
      </c>
      <c r="H811" s="23">
        <v>0</v>
      </c>
      <c r="I811" s="56">
        <v>0</v>
      </c>
      <c r="J811" s="56">
        <v>0</v>
      </c>
      <c r="K811" s="171"/>
      <c r="L811" s="173"/>
    </row>
    <row r="812" spans="1:12" ht="25.5" customHeight="1" x14ac:dyDescent="0.25">
      <c r="A812" s="204">
        <v>25</v>
      </c>
      <c r="B812" s="164" t="s">
        <v>422</v>
      </c>
      <c r="C812" s="213"/>
      <c r="D812" s="170"/>
      <c r="E812" s="70" t="s">
        <v>11</v>
      </c>
      <c r="F812" s="95">
        <f>F814+F815</f>
        <v>13268.32</v>
      </c>
      <c r="G812" s="95">
        <f>G814+G815</f>
        <v>13268.32</v>
      </c>
      <c r="H812" s="95">
        <f>H814+H815</f>
        <v>13268.32</v>
      </c>
      <c r="I812" s="91">
        <f>G812/F812*100</f>
        <v>100</v>
      </c>
      <c r="J812" s="90">
        <f>H812/G812*100</f>
        <v>100</v>
      </c>
      <c r="K812" s="171"/>
      <c r="L812" s="173"/>
    </row>
    <row r="813" spans="1:12" ht="20.25" x14ac:dyDescent="0.25">
      <c r="A813" s="205"/>
      <c r="B813" s="164"/>
      <c r="C813" s="214"/>
      <c r="D813" s="170"/>
      <c r="E813" s="70" t="s">
        <v>12</v>
      </c>
      <c r="F813" s="95"/>
      <c r="G813" s="95"/>
      <c r="H813" s="95"/>
      <c r="I813" s="91"/>
      <c r="J813" s="90"/>
      <c r="K813" s="171"/>
      <c r="L813" s="173"/>
    </row>
    <row r="814" spans="1:12" ht="40.5" x14ac:dyDescent="0.25">
      <c r="A814" s="205"/>
      <c r="B814" s="164"/>
      <c r="C814" s="214"/>
      <c r="D814" s="170"/>
      <c r="E814" s="70" t="s">
        <v>13</v>
      </c>
      <c r="F814" s="95">
        <f>F818</f>
        <v>12604.9</v>
      </c>
      <c r="G814" s="95">
        <f>G818</f>
        <v>12604.9</v>
      </c>
      <c r="H814" s="95">
        <f>H818</f>
        <v>12604.9</v>
      </c>
      <c r="I814" s="91">
        <f t="shared" ref="I814:J818" si="219">G814/F814*100</f>
        <v>100</v>
      </c>
      <c r="J814" s="90">
        <f t="shared" si="219"/>
        <v>100</v>
      </c>
      <c r="K814" s="171"/>
      <c r="L814" s="173"/>
    </row>
    <row r="815" spans="1:12" ht="49.5" customHeight="1" x14ac:dyDescent="0.25">
      <c r="A815" s="206"/>
      <c r="B815" s="164"/>
      <c r="C815" s="215"/>
      <c r="D815" s="170"/>
      <c r="E815" s="70" t="s">
        <v>14</v>
      </c>
      <c r="F815" s="95">
        <f>F819</f>
        <v>663.42000000000007</v>
      </c>
      <c r="G815" s="95">
        <f t="shared" ref="G815:H815" si="220">G819</f>
        <v>663.42000000000007</v>
      </c>
      <c r="H815" s="95">
        <f t="shared" si="220"/>
        <v>663.42000000000007</v>
      </c>
      <c r="I815" s="91">
        <f t="shared" si="219"/>
        <v>100</v>
      </c>
      <c r="J815" s="90">
        <f t="shared" si="219"/>
        <v>100</v>
      </c>
      <c r="K815" s="171"/>
      <c r="L815" s="173"/>
    </row>
    <row r="816" spans="1:12" ht="25.5" customHeight="1" x14ac:dyDescent="0.25">
      <c r="A816" s="204" t="s">
        <v>375</v>
      </c>
      <c r="B816" s="210"/>
      <c r="C816" s="169" t="s">
        <v>266</v>
      </c>
      <c r="D816" s="300"/>
      <c r="E816" s="72" t="s">
        <v>11</v>
      </c>
      <c r="F816" s="16">
        <f>F818+F819</f>
        <v>13268.32</v>
      </c>
      <c r="G816" s="16">
        <f>G818+G819</f>
        <v>13268.32</v>
      </c>
      <c r="H816" s="16">
        <f>H818+H819</f>
        <v>13268.32</v>
      </c>
      <c r="I816" s="56">
        <f t="shared" si="219"/>
        <v>100</v>
      </c>
      <c r="J816" s="59">
        <f t="shared" si="219"/>
        <v>100</v>
      </c>
      <c r="K816" s="171"/>
      <c r="L816" s="173"/>
    </row>
    <row r="817" spans="1:12" ht="20.25" x14ac:dyDescent="0.25">
      <c r="A817" s="205"/>
      <c r="B817" s="211"/>
      <c r="C817" s="169"/>
      <c r="D817" s="301"/>
      <c r="E817" s="72" t="s">
        <v>12</v>
      </c>
      <c r="F817" s="16"/>
      <c r="G817" s="16"/>
      <c r="H817" s="16"/>
      <c r="I817" s="56"/>
      <c r="J817" s="59"/>
      <c r="K817" s="171"/>
      <c r="L817" s="173"/>
    </row>
    <row r="818" spans="1:12" ht="40.5" x14ac:dyDescent="0.25">
      <c r="A818" s="205"/>
      <c r="B818" s="211"/>
      <c r="C818" s="169"/>
      <c r="D818" s="301"/>
      <c r="E818" s="72" t="s">
        <v>13</v>
      </c>
      <c r="F818" s="16">
        <f>F822+F826</f>
        <v>12604.9</v>
      </c>
      <c r="G818" s="16">
        <f t="shared" ref="G818:H818" si="221">G822+G826</f>
        <v>12604.9</v>
      </c>
      <c r="H818" s="16">
        <f t="shared" si="221"/>
        <v>12604.9</v>
      </c>
      <c r="I818" s="56">
        <f t="shared" si="219"/>
        <v>100</v>
      </c>
      <c r="J818" s="59">
        <f t="shared" si="219"/>
        <v>100</v>
      </c>
      <c r="K818" s="171"/>
      <c r="L818" s="173"/>
    </row>
    <row r="819" spans="1:12" ht="39.75" customHeight="1" x14ac:dyDescent="0.25">
      <c r="A819" s="206"/>
      <c r="B819" s="212"/>
      <c r="C819" s="169"/>
      <c r="D819" s="302"/>
      <c r="E819" s="72" t="s">
        <v>14</v>
      </c>
      <c r="F819" s="16">
        <f>F823+F827</f>
        <v>663.42000000000007</v>
      </c>
      <c r="G819" s="16">
        <f t="shared" ref="G819:H819" si="222">G823+G827</f>
        <v>663.42000000000007</v>
      </c>
      <c r="H819" s="16">
        <f t="shared" si="222"/>
        <v>663.42000000000007</v>
      </c>
      <c r="I819" s="56">
        <f>G819/F819*100</f>
        <v>100</v>
      </c>
      <c r="J819" s="59">
        <f>H819/G819*100</f>
        <v>100</v>
      </c>
      <c r="K819" s="171"/>
      <c r="L819" s="173"/>
    </row>
    <row r="820" spans="1:12" ht="25.5" customHeight="1" x14ac:dyDescent="0.25">
      <c r="A820" s="165" t="s">
        <v>376</v>
      </c>
      <c r="B820" s="210"/>
      <c r="C820" s="169"/>
      <c r="D820" s="170" t="s">
        <v>267</v>
      </c>
      <c r="E820" s="72" t="s">
        <v>11</v>
      </c>
      <c r="F820" s="16">
        <f>F822+F823</f>
        <v>10526.32</v>
      </c>
      <c r="G820" s="16">
        <f>G822+G823</f>
        <v>10526.32</v>
      </c>
      <c r="H820" s="16">
        <f>H822+H823</f>
        <v>10526.32</v>
      </c>
      <c r="I820" s="56">
        <f>G820/F820*100</f>
        <v>100</v>
      </c>
      <c r="J820" s="59">
        <f>H820/G820*100</f>
        <v>100</v>
      </c>
      <c r="K820" s="171"/>
      <c r="L820" s="173"/>
    </row>
    <row r="821" spans="1:12" ht="20.25" x14ac:dyDescent="0.25">
      <c r="A821" s="166"/>
      <c r="B821" s="211"/>
      <c r="C821" s="169"/>
      <c r="D821" s="170"/>
      <c r="E821" s="72" t="s">
        <v>12</v>
      </c>
      <c r="F821" s="16"/>
      <c r="G821" s="16"/>
      <c r="H821" s="16"/>
      <c r="I821" s="56"/>
      <c r="J821" s="59"/>
      <c r="K821" s="171"/>
      <c r="L821" s="173"/>
    </row>
    <row r="822" spans="1:12" ht="40.5" x14ac:dyDescent="0.25">
      <c r="A822" s="166"/>
      <c r="B822" s="211"/>
      <c r="C822" s="169"/>
      <c r="D822" s="170"/>
      <c r="E822" s="72" t="s">
        <v>13</v>
      </c>
      <c r="F822" s="16">
        <v>10000</v>
      </c>
      <c r="G822" s="16">
        <v>10000</v>
      </c>
      <c r="H822" s="16">
        <v>10000</v>
      </c>
      <c r="I822" s="56">
        <f t="shared" ref="I822:J824" si="223">G822/F822*100</f>
        <v>100</v>
      </c>
      <c r="J822" s="59">
        <f t="shared" si="223"/>
        <v>100</v>
      </c>
      <c r="K822" s="171"/>
      <c r="L822" s="173"/>
    </row>
    <row r="823" spans="1:12" ht="42.75" customHeight="1" x14ac:dyDescent="0.25">
      <c r="A823" s="167"/>
      <c r="B823" s="212"/>
      <c r="C823" s="169"/>
      <c r="D823" s="170"/>
      <c r="E823" s="72" t="s">
        <v>14</v>
      </c>
      <c r="F823" s="23">
        <v>526.32000000000005</v>
      </c>
      <c r="G823" s="23">
        <v>526.32000000000005</v>
      </c>
      <c r="H823" s="23">
        <v>526.32000000000005</v>
      </c>
      <c r="I823" s="56">
        <f t="shared" si="223"/>
        <v>100</v>
      </c>
      <c r="J823" s="59">
        <f t="shared" si="223"/>
        <v>100</v>
      </c>
      <c r="K823" s="171"/>
      <c r="L823" s="173"/>
    </row>
    <row r="824" spans="1:12" ht="25.5" customHeight="1" x14ac:dyDescent="0.25">
      <c r="A824" s="165" t="s">
        <v>377</v>
      </c>
      <c r="B824" s="210"/>
      <c r="C824" s="169"/>
      <c r="D824" s="170" t="s">
        <v>268</v>
      </c>
      <c r="E824" s="72" t="s">
        <v>11</v>
      </c>
      <c r="F824" s="16">
        <f>F826+F827</f>
        <v>2742</v>
      </c>
      <c r="G824" s="16">
        <f>G826+G827</f>
        <v>2742</v>
      </c>
      <c r="H824" s="16">
        <f>H826+H827</f>
        <v>2742</v>
      </c>
      <c r="I824" s="56">
        <f t="shared" si="223"/>
        <v>100</v>
      </c>
      <c r="J824" s="59">
        <f t="shared" si="223"/>
        <v>100</v>
      </c>
      <c r="K824" s="171"/>
      <c r="L824" s="173"/>
    </row>
    <row r="825" spans="1:12" ht="20.25" x14ac:dyDescent="0.25">
      <c r="A825" s="166"/>
      <c r="B825" s="211"/>
      <c r="C825" s="169"/>
      <c r="D825" s="170"/>
      <c r="E825" s="72" t="s">
        <v>12</v>
      </c>
      <c r="F825" s="16"/>
      <c r="G825" s="16"/>
      <c r="H825" s="16"/>
      <c r="I825" s="56"/>
      <c r="J825" s="59"/>
      <c r="K825" s="171"/>
      <c r="L825" s="173"/>
    </row>
    <row r="826" spans="1:12" ht="40.5" x14ac:dyDescent="0.25">
      <c r="A826" s="166"/>
      <c r="B826" s="211"/>
      <c r="C826" s="169"/>
      <c r="D826" s="170"/>
      <c r="E826" s="72" t="s">
        <v>13</v>
      </c>
      <c r="F826" s="16">
        <v>2604.9</v>
      </c>
      <c r="G826" s="16">
        <v>2604.9</v>
      </c>
      <c r="H826" s="16">
        <v>2604.9</v>
      </c>
      <c r="I826" s="56">
        <f>G826/F826*100</f>
        <v>100</v>
      </c>
      <c r="J826" s="59">
        <v>100</v>
      </c>
      <c r="K826" s="171"/>
      <c r="L826" s="173"/>
    </row>
    <row r="827" spans="1:12" ht="42.75" customHeight="1" x14ac:dyDescent="0.25">
      <c r="A827" s="167"/>
      <c r="B827" s="212"/>
      <c r="C827" s="169"/>
      <c r="D827" s="170"/>
      <c r="E827" s="72" t="s">
        <v>14</v>
      </c>
      <c r="F827" s="23">
        <v>137.1</v>
      </c>
      <c r="G827" s="23">
        <v>137.1</v>
      </c>
      <c r="H827" s="23">
        <v>137.1</v>
      </c>
      <c r="I827" s="56">
        <f>G827/F827*100</f>
        <v>100</v>
      </c>
      <c r="J827" s="59">
        <f>H827/G827*100</f>
        <v>100</v>
      </c>
      <c r="K827" s="171"/>
      <c r="L827" s="173"/>
    </row>
    <row r="828" spans="1:12" ht="25.5" customHeight="1" x14ac:dyDescent="0.25">
      <c r="A828" s="204">
        <v>26</v>
      </c>
      <c r="B828" s="164" t="s">
        <v>342</v>
      </c>
      <c r="C828" s="169"/>
      <c r="D828" s="170"/>
      <c r="E828" s="72" t="s">
        <v>11</v>
      </c>
      <c r="F828" s="16">
        <f>F830+F831</f>
        <v>0</v>
      </c>
      <c r="G828" s="16">
        <f>G830+G831</f>
        <v>0</v>
      </c>
      <c r="H828" s="16">
        <f>H830+H831</f>
        <v>0</v>
      </c>
      <c r="I828" s="56">
        <v>0</v>
      </c>
      <c r="J828" s="59">
        <v>0</v>
      </c>
      <c r="K828" s="225" t="s">
        <v>424</v>
      </c>
      <c r="L828" s="173"/>
    </row>
    <row r="829" spans="1:12" ht="20.25" x14ac:dyDescent="0.25">
      <c r="A829" s="205"/>
      <c r="B829" s="164"/>
      <c r="C829" s="169"/>
      <c r="D829" s="170"/>
      <c r="E829" s="72" t="s">
        <v>12</v>
      </c>
      <c r="F829" s="16"/>
      <c r="G829" s="16"/>
      <c r="H829" s="16"/>
      <c r="I829" s="56"/>
      <c r="J829" s="59"/>
      <c r="K829" s="171"/>
      <c r="L829" s="173"/>
    </row>
    <row r="830" spans="1:12" ht="40.5" x14ac:dyDescent="0.25">
      <c r="A830" s="205"/>
      <c r="B830" s="164"/>
      <c r="C830" s="169"/>
      <c r="D830" s="170"/>
      <c r="E830" s="72" t="s">
        <v>13</v>
      </c>
      <c r="F830" s="16">
        <v>0</v>
      </c>
      <c r="G830" s="16">
        <v>0</v>
      </c>
      <c r="H830" s="16">
        <v>0</v>
      </c>
      <c r="I830" s="56">
        <v>0</v>
      </c>
      <c r="J830" s="59">
        <v>0</v>
      </c>
      <c r="K830" s="171"/>
      <c r="L830" s="173"/>
    </row>
    <row r="831" spans="1:12" ht="64.5" customHeight="1" x14ac:dyDescent="0.25">
      <c r="A831" s="206"/>
      <c r="B831" s="164"/>
      <c r="C831" s="169"/>
      <c r="D831" s="170"/>
      <c r="E831" s="72" t="s">
        <v>14</v>
      </c>
      <c r="F831" s="23">
        <v>0</v>
      </c>
      <c r="G831" s="23">
        <v>0</v>
      </c>
      <c r="H831" s="23">
        <v>0</v>
      </c>
      <c r="I831" s="56">
        <v>0</v>
      </c>
      <c r="J831" s="59">
        <v>0</v>
      </c>
      <c r="K831" s="171"/>
      <c r="L831" s="173"/>
    </row>
  </sheetData>
  <mergeCells count="1197">
    <mergeCell ref="C349:C352"/>
    <mergeCell ref="D349:D352"/>
    <mergeCell ref="K349:K352"/>
    <mergeCell ref="L349:L352"/>
    <mergeCell ref="M349:M352"/>
    <mergeCell ref="A345:A348"/>
    <mergeCell ref="B345:B348"/>
    <mergeCell ref="C345:C348"/>
    <mergeCell ref="D345:D348"/>
    <mergeCell ref="K345:K348"/>
    <mergeCell ref="L345:L348"/>
    <mergeCell ref="M345:M348"/>
    <mergeCell ref="L358:L361"/>
    <mergeCell ref="M358:M361"/>
    <mergeCell ref="A363:A366"/>
    <mergeCell ref="B363:B366"/>
    <mergeCell ref="C363:C366"/>
    <mergeCell ref="D363:D366"/>
    <mergeCell ref="K363:K366"/>
    <mergeCell ref="L363:L366"/>
    <mergeCell ref="M363:M366"/>
    <mergeCell ref="L375:L378"/>
    <mergeCell ref="M375:M378"/>
    <mergeCell ref="A383:A386"/>
    <mergeCell ref="B383:B386"/>
    <mergeCell ref="C383:C386"/>
    <mergeCell ref="D383:D386"/>
    <mergeCell ref="K383:K386"/>
    <mergeCell ref="L383:L386"/>
    <mergeCell ref="M383:M386"/>
    <mergeCell ref="A379:A382"/>
    <mergeCell ref="B379:B382"/>
    <mergeCell ref="C379:C382"/>
    <mergeCell ref="D379:D382"/>
    <mergeCell ref="K379:K382"/>
    <mergeCell ref="L379:L382"/>
    <mergeCell ref="M379:M382"/>
    <mergeCell ref="D371:D374"/>
    <mergeCell ref="K371:K374"/>
    <mergeCell ref="L371:L374"/>
    <mergeCell ref="M371:M374"/>
    <mergeCell ref="A371:A374"/>
    <mergeCell ref="B371:B374"/>
    <mergeCell ref="A828:A831"/>
    <mergeCell ref="B828:B831"/>
    <mergeCell ref="C828:C831"/>
    <mergeCell ref="D828:D831"/>
    <mergeCell ref="K828:K831"/>
    <mergeCell ref="L828:L831"/>
    <mergeCell ref="K130:K133"/>
    <mergeCell ref="K134:K137"/>
    <mergeCell ref="L130:L133"/>
    <mergeCell ref="L134:L137"/>
    <mergeCell ref="B753:B756"/>
    <mergeCell ref="C753:C756"/>
    <mergeCell ref="D753:D756"/>
    <mergeCell ref="K753:K756"/>
    <mergeCell ref="L753:L756"/>
    <mergeCell ref="A757:A760"/>
    <mergeCell ref="B757:B760"/>
    <mergeCell ref="C757:C760"/>
    <mergeCell ref="K757:K760"/>
    <mergeCell ref="L757:L760"/>
    <mergeCell ref="D757:D760"/>
    <mergeCell ref="A824:A827"/>
    <mergeCell ref="B824:B827"/>
    <mergeCell ref="C824:C827"/>
    <mergeCell ref="D824:D827"/>
    <mergeCell ref="K824:K827"/>
    <mergeCell ref="L824:L827"/>
    <mergeCell ref="L816:L819"/>
    <mergeCell ref="A820:A823"/>
    <mergeCell ref="B820:B823"/>
    <mergeCell ref="D375:D378"/>
    <mergeCell ref="K375:K378"/>
    <mergeCell ref="C820:C823"/>
    <mergeCell ref="D820:D823"/>
    <mergeCell ref="K820:K823"/>
    <mergeCell ref="L820:L823"/>
    <mergeCell ref="C812:C815"/>
    <mergeCell ref="D816:D819"/>
    <mergeCell ref="D769:D772"/>
    <mergeCell ref="A769:A772"/>
    <mergeCell ref="B769:B772"/>
    <mergeCell ref="C769:C772"/>
    <mergeCell ref="K769:K772"/>
    <mergeCell ref="L769:L772"/>
    <mergeCell ref="B35:B38"/>
    <mergeCell ref="C35:C38"/>
    <mergeCell ref="D35:D38"/>
    <mergeCell ref="K35:K38"/>
    <mergeCell ref="L35:L38"/>
    <mergeCell ref="A59:A62"/>
    <mergeCell ref="B59:B62"/>
    <mergeCell ref="C59:C62"/>
    <mergeCell ref="D59:D62"/>
    <mergeCell ref="K59:K62"/>
    <mergeCell ref="L59:L62"/>
    <mergeCell ref="B47:B50"/>
    <mergeCell ref="C47:C50"/>
    <mergeCell ref="D47:D50"/>
    <mergeCell ref="K47:K50"/>
    <mergeCell ref="A43:A46"/>
    <mergeCell ref="C71:C74"/>
    <mergeCell ref="D71:D74"/>
    <mergeCell ref="K71:K74"/>
    <mergeCell ref="L71:L74"/>
    <mergeCell ref="A788:A791"/>
    <mergeCell ref="B788:B791"/>
    <mergeCell ref="C788:C791"/>
    <mergeCell ref="D788:D791"/>
    <mergeCell ref="K788:K791"/>
    <mergeCell ref="L788:L791"/>
    <mergeCell ref="A761:A764"/>
    <mergeCell ref="B761:B764"/>
    <mergeCell ref="C761:C764"/>
    <mergeCell ref="D761:D764"/>
    <mergeCell ref="K761:K764"/>
    <mergeCell ref="L761:L764"/>
    <mergeCell ref="A765:A768"/>
    <mergeCell ref="B765:B768"/>
    <mergeCell ref="C765:C768"/>
    <mergeCell ref="D765:D768"/>
    <mergeCell ref="K765:K768"/>
    <mergeCell ref="L765:L768"/>
    <mergeCell ref="B783:B786"/>
    <mergeCell ref="C783:C786"/>
    <mergeCell ref="D783:D786"/>
    <mergeCell ref="K783:K786"/>
    <mergeCell ref="L783:L786"/>
    <mergeCell ref="A774:A777"/>
    <mergeCell ref="B774:B777"/>
    <mergeCell ref="C774:C777"/>
    <mergeCell ref="D774:D777"/>
    <mergeCell ref="K774:K777"/>
    <mergeCell ref="L774:L777"/>
    <mergeCell ref="A779:A782"/>
    <mergeCell ref="B779:B782"/>
    <mergeCell ref="C779:C782"/>
    <mergeCell ref="C63:C66"/>
    <mergeCell ref="D63:D66"/>
    <mergeCell ref="K63:K66"/>
    <mergeCell ref="D745:D748"/>
    <mergeCell ref="K745:K748"/>
    <mergeCell ref="L745:L748"/>
    <mergeCell ref="A740:A743"/>
    <mergeCell ref="B75:B78"/>
    <mergeCell ref="C75:C78"/>
    <mergeCell ref="D75:D78"/>
    <mergeCell ref="K75:K78"/>
    <mergeCell ref="L75:L78"/>
    <mergeCell ref="C646:C649"/>
    <mergeCell ref="K707:K710"/>
    <mergeCell ref="L707:L710"/>
    <mergeCell ref="K711:K714"/>
    <mergeCell ref="L711:L714"/>
    <mergeCell ref="K715:K718"/>
    <mergeCell ref="L715:L718"/>
    <mergeCell ref="K719:K722"/>
    <mergeCell ref="B646:B649"/>
    <mergeCell ref="L719:L722"/>
    <mergeCell ref="K646:K649"/>
    <mergeCell ref="L646:L649"/>
    <mergeCell ref="K651:K654"/>
    <mergeCell ref="L656:L659"/>
    <mergeCell ref="K660:K663"/>
    <mergeCell ref="L660:L663"/>
    <mergeCell ref="L680:L683"/>
    <mergeCell ref="K685:K688"/>
    <mergeCell ref="L685:L688"/>
    <mergeCell ref="K689:K692"/>
    <mergeCell ref="D779:D782"/>
    <mergeCell ref="K779:K782"/>
    <mergeCell ref="L779:L782"/>
    <mergeCell ref="A783:A786"/>
    <mergeCell ref="A749:A752"/>
    <mergeCell ref="B749:B752"/>
    <mergeCell ref="C749:C752"/>
    <mergeCell ref="D749:D752"/>
    <mergeCell ref="K749:K752"/>
    <mergeCell ref="L749:L752"/>
    <mergeCell ref="A753:A756"/>
    <mergeCell ref="K736:K739"/>
    <mergeCell ref="L736:L739"/>
    <mergeCell ref="D736:D739"/>
    <mergeCell ref="C736:C739"/>
    <mergeCell ref="B736:B739"/>
    <mergeCell ref="A736:A739"/>
    <mergeCell ref="A745:A748"/>
    <mergeCell ref="B745:B748"/>
    <mergeCell ref="C745:C748"/>
    <mergeCell ref="B740:B743"/>
    <mergeCell ref="C740:C743"/>
    <mergeCell ref="D740:D743"/>
    <mergeCell ref="K740:K743"/>
    <mergeCell ref="L740:L743"/>
    <mergeCell ref="K676:K679"/>
    <mergeCell ref="L689:L692"/>
    <mergeCell ref="K693:K696"/>
    <mergeCell ref="L693:L696"/>
    <mergeCell ref="K698:K701"/>
    <mergeCell ref="L698:L701"/>
    <mergeCell ref="K702:K705"/>
    <mergeCell ref="L702:L705"/>
    <mergeCell ref="L651:L654"/>
    <mergeCell ref="K680:K683"/>
    <mergeCell ref="A588:A591"/>
    <mergeCell ref="B588:B591"/>
    <mergeCell ref="C588:C591"/>
    <mergeCell ref="D588:D591"/>
    <mergeCell ref="K588:K591"/>
    <mergeCell ref="L588:L591"/>
    <mergeCell ref="L499:L502"/>
    <mergeCell ref="K503:K506"/>
    <mergeCell ref="L503:L506"/>
    <mergeCell ref="L583:L586"/>
    <mergeCell ref="L606:L609"/>
    <mergeCell ref="L611:L614"/>
    <mergeCell ref="K624:K627"/>
    <mergeCell ref="L624:L627"/>
    <mergeCell ref="K628:K631"/>
    <mergeCell ref="L628:L631"/>
    <mergeCell ref="K633:K636"/>
    <mergeCell ref="L619:L622"/>
    <mergeCell ref="L642:L645"/>
    <mergeCell ref="L668:L671"/>
    <mergeCell ref="K672:K675"/>
    <mergeCell ref="L672:L675"/>
    <mergeCell ref="L438:L441"/>
    <mergeCell ref="L455:L458"/>
    <mergeCell ref="K459:K462"/>
    <mergeCell ref="L459:L462"/>
    <mergeCell ref="K463:K466"/>
    <mergeCell ref="L463:L466"/>
    <mergeCell ref="K574:K577"/>
    <mergeCell ref="L574:L577"/>
    <mergeCell ref="K579:K582"/>
    <mergeCell ref="L579:L582"/>
    <mergeCell ref="K551:K554"/>
    <mergeCell ref="L551:L554"/>
    <mergeCell ref="K556:K559"/>
    <mergeCell ref="L556:L559"/>
    <mergeCell ref="B494:B497"/>
    <mergeCell ref="L539:L542"/>
    <mergeCell ref="K543:K546"/>
    <mergeCell ref="L543:L546"/>
    <mergeCell ref="D491:D493"/>
    <mergeCell ref="B455:B458"/>
    <mergeCell ref="K467:K470"/>
    <mergeCell ref="C499:C502"/>
    <mergeCell ref="C547:C550"/>
    <mergeCell ref="B535:B538"/>
    <mergeCell ref="L535:L538"/>
    <mergeCell ref="L517:L520"/>
    <mergeCell ref="L592:L595"/>
    <mergeCell ref="K597:K600"/>
    <mergeCell ref="L597:L600"/>
    <mergeCell ref="K561:K564"/>
    <mergeCell ref="L561:L564"/>
    <mergeCell ref="K565:K568"/>
    <mergeCell ref="L565:L568"/>
    <mergeCell ref="K570:K573"/>
    <mergeCell ref="L570:L573"/>
    <mergeCell ref="K664:K667"/>
    <mergeCell ref="L664:L667"/>
    <mergeCell ref="K668:K671"/>
    <mergeCell ref="L547:L550"/>
    <mergeCell ref="K611:K614"/>
    <mergeCell ref="K642:K645"/>
    <mergeCell ref="K656:K659"/>
    <mergeCell ref="K637:K640"/>
    <mergeCell ref="L637:L640"/>
    <mergeCell ref="K615:K618"/>
    <mergeCell ref="L615:L618"/>
    <mergeCell ref="B153:B156"/>
    <mergeCell ref="B197:B200"/>
    <mergeCell ref="A660:A663"/>
    <mergeCell ref="A664:A667"/>
    <mergeCell ref="A668:A671"/>
    <mergeCell ref="A672:A675"/>
    <mergeCell ref="B660:B663"/>
    <mergeCell ref="C660:C663"/>
    <mergeCell ref="D660:D663"/>
    <mergeCell ref="B664:B667"/>
    <mergeCell ref="C664:C667"/>
    <mergeCell ref="C597:C600"/>
    <mergeCell ref="B597:B600"/>
    <mergeCell ref="A597:A600"/>
    <mergeCell ref="D579:D582"/>
    <mergeCell ref="C579:C582"/>
    <mergeCell ref="B579:B582"/>
    <mergeCell ref="B574:B577"/>
    <mergeCell ref="A561:A564"/>
    <mergeCell ref="D565:D568"/>
    <mergeCell ref="C565:C568"/>
    <mergeCell ref="D570:D573"/>
    <mergeCell ref="C522:C525"/>
    <mergeCell ref="B570:B573"/>
    <mergeCell ref="A527:A530"/>
    <mergeCell ref="C463:C466"/>
    <mergeCell ref="A475:A478"/>
    <mergeCell ref="A173:A176"/>
    <mergeCell ref="B173:B176"/>
    <mergeCell ref="D574:D577"/>
    <mergeCell ref="A197:A200"/>
    <mergeCell ref="A349:A352"/>
    <mergeCell ref="K1:L1"/>
    <mergeCell ref="K231:K234"/>
    <mergeCell ref="L507:L510"/>
    <mergeCell ref="K455:K458"/>
    <mergeCell ref="K418:K421"/>
    <mergeCell ref="L418:L421"/>
    <mergeCell ref="K422:K425"/>
    <mergeCell ref="L422:L425"/>
    <mergeCell ref="L414:L417"/>
    <mergeCell ref="L467:L470"/>
    <mergeCell ref="D173:D176"/>
    <mergeCell ref="K173:K176"/>
    <mergeCell ref="L173:L176"/>
    <mergeCell ref="L300:L303"/>
    <mergeCell ref="K340:K343"/>
    <mergeCell ref="L296:L299"/>
    <mergeCell ref="L402:L405"/>
    <mergeCell ref="K406:K409"/>
    <mergeCell ref="L406:L409"/>
    <mergeCell ref="L320:L323"/>
    <mergeCell ref="K494:K497"/>
    <mergeCell ref="L494:L497"/>
    <mergeCell ref="L235:L238"/>
    <mergeCell ref="L231:L234"/>
    <mergeCell ref="K239:K242"/>
    <mergeCell ref="L239:L242"/>
    <mergeCell ref="K248:K251"/>
    <mergeCell ref="L248:L251"/>
    <mergeCell ref="K252:K255"/>
    <mergeCell ref="D31:D34"/>
    <mergeCell ref="K31:K34"/>
    <mergeCell ref="K438:K441"/>
    <mergeCell ref="L276:L279"/>
    <mergeCell ref="K280:K283"/>
    <mergeCell ref="L280:L283"/>
    <mergeCell ref="K304:K307"/>
    <mergeCell ref="L304:L307"/>
    <mergeCell ref="K308:K311"/>
    <mergeCell ref="K256:K259"/>
    <mergeCell ref="L256:L259"/>
    <mergeCell ref="K260:K263"/>
    <mergeCell ref="L260:L263"/>
    <mergeCell ref="K268:K271"/>
    <mergeCell ref="K217:K220"/>
    <mergeCell ref="L252:L255"/>
    <mergeCell ref="K535:K538"/>
    <mergeCell ref="K402:K405"/>
    <mergeCell ref="K430:K433"/>
    <mergeCell ref="K387:K390"/>
    <mergeCell ref="L367:L370"/>
    <mergeCell ref="L434:L437"/>
    <mergeCell ref="L426:L429"/>
    <mergeCell ref="L522:L525"/>
    <mergeCell ref="K527:K530"/>
    <mergeCell ref="L527:L530"/>
    <mergeCell ref="K531:K534"/>
    <mergeCell ref="L531:L534"/>
    <mergeCell ref="K491:K493"/>
    <mergeCell ref="L491:L493"/>
    <mergeCell ref="K475:K478"/>
    <mergeCell ref="L475:L478"/>
    <mergeCell ref="K511:K513"/>
    <mergeCell ref="L511:L513"/>
    <mergeCell ref="K447:K450"/>
    <mergeCell ref="L118:L121"/>
    <mergeCell ref="L122:L125"/>
    <mergeCell ref="L126:L129"/>
    <mergeCell ref="K118:K121"/>
    <mergeCell ref="K410:K413"/>
    <mergeCell ref="K443:K446"/>
    <mergeCell ref="K507:K510"/>
    <mergeCell ref="K539:K542"/>
    <mergeCell ref="K221:K224"/>
    <mergeCell ref="K226:K229"/>
    <mergeCell ref="L217:L220"/>
    <mergeCell ref="L189:L192"/>
    <mergeCell ref="L193:L196"/>
    <mergeCell ref="K193:K196"/>
    <mergeCell ref="K189:K192"/>
    <mergeCell ref="K169:K172"/>
    <mergeCell ref="K165:K168"/>
    <mergeCell ref="K161:K164"/>
    <mergeCell ref="K157:K160"/>
    <mergeCell ref="K153:K156"/>
    <mergeCell ref="L213:L216"/>
    <mergeCell ref="K213:K216"/>
    <mergeCell ref="K201:K204"/>
    <mergeCell ref="K197:K200"/>
    <mergeCell ref="L169:L172"/>
    <mergeCell ref="L177:L180"/>
    <mergeCell ref="L181:L184"/>
    <mergeCell ref="L185:L188"/>
    <mergeCell ref="L197:L200"/>
    <mergeCell ref="L201:L204"/>
    <mergeCell ref="K205:K208"/>
    <mergeCell ref="L205:L208"/>
    <mergeCell ref="K126:K129"/>
    <mergeCell ref="L139:L142"/>
    <mergeCell ref="L149:L152"/>
    <mergeCell ref="L153:L156"/>
    <mergeCell ref="L144:L147"/>
    <mergeCell ref="L157:L160"/>
    <mergeCell ref="L161:L164"/>
    <mergeCell ref="L165:L168"/>
    <mergeCell ref="C434:C437"/>
    <mergeCell ref="C702:C705"/>
    <mergeCell ref="C698:C701"/>
    <mergeCell ref="D181:D184"/>
    <mergeCell ref="D153:D156"/>
    <mergeCell ref="K122:K125"/>
    <mergeCell ref="C130:C133"/>
    <mergeCell ref="K392:K395"/>
    <mergeCell ref="L392:L395"/>
    <mergeCell ref="K397:K400"/>
    <mergeCell ref="L397:L400"/>
    <mergeCell ref="L410:L413"/>
    <mergeCell ref="K414:K417"/>
    <mergeCell ref="K300:K303"/>
    <mergeCell ref="K185:K188"/>
    <mergeCell ref="K181:K184"/>
    <mergeCell ref="L268:L271"/>
    <mergeCell ref="K288:K291"/>
    <mergeCell ref="K272:K275"/>
    <mergeCell ref="K619:K622"/>
    <mergeCell ref="L633:L636"/>
    <mergeCell ref="L244:L247"/>
    <mergeCell ref="L272:L275"/>
    <mergeCell ref="K276:K279"/>
    <mergeCell ref="K139:K142"/>
    <mergeCell ref="D646:D649"/>
    <mergeCell ref="A651:A654"/>
    <mergeCell ref="A656:A659"/>
    <mergeCell ref="A646:A649"/>
    <mergeCell ref="D511:D513"/>
    <mergeCell ref="K451:K454"/>
    <mergeCell ref="K522:K525"/>
    <mergeCell ref="K583:K586"/>
    <mergeCell ref="B475:B478"/>
    <mergeCell ref="D430:D433"/>
    <mergeCell ref="D434:D437"/>
    <mergeCell ref="D410:D413"/>
    <mergeCell ref="C426:C429"/>
    <mergeCell ref="B511:B513"/>
    <mergeCell ref="C511:C513"/>
    <mergeCell ref="K320:K323"/>
    <mergeCell ref="K235:K238"/>
    <mergeCell ref="K499:K502"/>
    <mergeCell ref="C491:C493"/>
    <mergeCell ref="C633:C636"/>
    <mergeCell ref="K426:K429"/>
    <mergeCell ref="B144:B147"/>
    <mergeCell ref="C144:C147"/>
    <mergeCell ref="C570:C573"/>
    <mergeCell ref="B296:B299"/>
    <mergeCell ref="K177:K180"/>
    <mergeCell ref="K244:K247"/>
    <mergeCell ref="A144:A147"/>
    <mergeCell ref="K606:K609"/>
    <mergeCell ref="K547:K550"/>
    <mergeCell ref="K517:K520"/>
    <mergeCell ref="K149:K152"/>
    <mergeCell ref="K144:K147"/>
    <mergeCell ref="K434:K437"/>
    <mergeCell ref="C252:C255"/>
    <mergeCell ref="A235:A238"/>
    <mergeCell ref="B235:B238"/>
    <mergeCell ref="C235:C238"/>
    <mergeCell ref="D353:D356"/>
    <mergeCell ref="A239:A242"/>
    <mergeCell ref="C264:C267"/>
    <mergeCell ref="A272:A275"/>
    <mergeCell ref="B239:B242"/>
    <mergeCell ref="D239:D242"/>
    <mergeCell ref="C239:C242"/>
    <mergeCell ref="D235:D238"/>
    <mergeCell ref="C185:C188"/>
    <mergeCell ref="D185:D188"/>
    <mergeCell ref="A358:A361"/>
    <mergeCell ref="B358:B361"/>
    <mergeCell ref="C358:C361"/>
    <mergeCell ref="D358:D361"/>
    <mergeCell ref="K358:K361"/>
    <mergeCell ref="D328:D331"/>
    <mergeCell ref="B292:B295"/>
    <mergeCell ref="A288:A291"/>
    <mergeCell ref="D367:D370"/>
    <mergeCell ref="A248:A251"/>
    <mergeCell ref="B248:B251"/>
    <mergeCell ref="A434:A437"/>
    <mergeCell ref="B272:B275"/>
    <mergeCell ref="A397:A400"/>
    <mergeCell ref="A276:A279"/>
    <mergeCell ref="C276:C279"/>
    <mergeCell ref="B288:B291"/>
    <mergeCell ref="C284:C287"/>
    <mergeCell ref="C292:C295"/>
    <mergeCell ref="A296:A299"/>
    <mergeCell ref="B268:B271"/>
    <mergeCell ref="A336:A339"/>
    <mergeCell ref="B336:B339"/>
    <mergeCell ref="C336:C339"/>
    <mergeCell ref="B426:B429"/>
    <mergeCell ref="B387:B390"/>
    <mergeCell ref="C438:C441"/>
    <mergeCell ref="C459:C462"/>
    <mergeCell ref="B463:B466"/>
    <mergeCell ref="B438:B441"/>
    <mergeCell ref="B276:B279"/>
    <mergeCell ref="C392:C395"/>
    <mergeCell ref="B392:B395"/>
    <mergeCell ref="A392:A395"/>
    <mergeCell ref="B397:B400"/>
    <mergeCell ref="A422:A425"/>
    <mergeCell ref="A426:A429"/>
    <mergeCell ref="B367:B370"/>
    <mergeCell ref="C367:C370"/>
    <mergeCell ref="B340:B343"/>
    <mergeCell ref="C320:C323"/>
    <mergeCell ref="A292:A295"/>
    <mergeCell ref="C371:C374"/>
    <mergeCell ref="A375:A378"/>
    <mergeCell ref="B375:B378"/>
    <mergeCell ref="C375:C378"/>
    <mergeCell ref="B349:B352"/>
    <mergeCell ref="C719:C722"/>
    <mergeCell ref="D719:D722"/>
    <mergeCell ref="D561:D564"/>
    <mergeCell ref="A467:A470"/>
    <mergeCell ref="B668:B671"/>
    <mergeCell ref="C668:C671"/>
    <mergeCell ref="C676:C679"/>
    <mergeCell ref="B676:B679"/>
    <mergeCell ref="A676:A679"/>
    <mergeCell ref="A511:A513"/>
    <mergeCell ref="B551:B554"/>
    <mergeCell ref="A551:A554"/>
    <mergeCell ref="A680:A683"/>
    <mergeCell ref="A574:A577"/>
    <mergeCell ref="C651:C654"/>
    <mergeCell ref="D651:D654"/>
    <mergeCell ref="C592:C595"/>
    <mergeCell ref="B711:B714"/>
    <mergeCell ref="D680:D683"/>
    <mergeCell ref="B685:B688"/>
    <mergeCell ref="C685:C688"/>
    <mergeCell ref="D685:D688"/>
    <mergeCell ref="B689:B692"/>
    <mergeCell ref="C689:C692"/>
    <mergeCell ref="D689:D692"/>
    <mergeCell ref="D693:D696"/>
    <mergeCell ref="D698:D701"/>
    <mergeCell ref="B651:B654"/>
    <mergeCell ref="C583:C586"/>
    <mergeCell ref="A611:A614"/>
    <mergeCell ref="A592:A595"/>
    <mergeCell ref="A535:A538"/>
    <mergeCell ref="D715:D718"/>
    <mergeCell ref="A711:A714"/>
    <mergeCell ref="D702:D705"/>
    <mergeCell ref="D676:D679"/>
    <mergeCell ref="C551:C554"/>
    <mergeCell ref="A556:A559"/>
    <mergeCell ref="D656:D659"/>
    <mergeCell ref="B702:B705"/>
    <mergeCell ref="B715:B718"/>
    <mergeCell ref="A715:A718"/>
    <mergeCell ref="C707:C710"/>
    <mergeCell ref="D707:D710"/>
    <mergeCell ref="A707:A710"/>
    <mergeCell ref="B707:B710"/>
    <mergeCell ref="C672:C675"/>
    <mergeCell ref="A579:A582"/>
    <mergeCell ref="A685:A688"/>
    <mergeCell ref="A689:A692"/>
    <mergeCell ref="B693:B696"/>
    <mergeCell ref="C693:C696"/>
    <mergeCell ref="C561:C564"/>
    <mergeCell ref="B561:B564"/>
    <mergeCell ref="B628:B631"/>
    <mergeCell ref="C628:C631"/>
    <mergeCell ref="C711:C714"/>
    <mergeCell ref="D711:D714"/>
    <mergeCell ref="A410:A413"/>
    <mergeCell ref="B414:B417"/>
    <mergeCell ref="C414:C417"/>
    <mergeCell ref="C418:C421"/>
    <mergeCell ref="C422:C425"/>
    <mergeCell ref="D414:D417"/>
    <mergeCell ref="C494:C497"/>
    <mergeCell ref="D494:D497"/>
    <mergeCell ref="D531:D534"/>
    <mergeCell ref="D535:D538"/>
    <mergeCell ref="C503:C506"/>
    <mergeCell ref="D642:D645"/>
    <mergeCell ref="B656:B659"/>
    <mergeCell ref="C656:C659"/>
    <mergeCell ref="B583:B586"/>
    <mergeCell ref="B592:B595"/>
    <mergeCell ref="D597:D600"/>
    <mergeCell ref="D583:D586"/>
    <mergeCell ref="D226:D229"/>
    <mergeCell ref="B226:B229"/>
    <mergeCell ref="A256:A259"/>
    <mergeCell ref="B256:B259"/>
    <mergeCell ref="D256:D259"/>
    <mergeCell ref="A260:A263"/>
    <mergeCell ref="B260:B263"/>
    <mergeCell ref="D260:D263"/>
    <mergeCell ref="C256:C259"/>
    <mergeCell ref="C260:C263"/>
    <mergeCell ref="A268:A271"/>
    <mergeCell ref="A231:A234"/>
    <mergeCell ref="D633:D636"/>
    <mergeCell ref="D288:D291"/>
    <mergeCell ref="B422:B425"/>
    <mergeCell ref="D668:D671"/>
    <mergeCell ref="B672:B675"/>
    <mergeCell ref="D672:D675"/>
    <mergeCell ref="D543:D546"/>
    <mergeCell ref="C543:C546"/>
    <mergeCell ref="D551:D554"/>
    <mergeCell ref="D292:D295"/>
    <mergeCell ref="D296:D299"/>
    <mergeCell ref="C296:C299"/>
    <mergeCell ref="B353:B356"/>
    <mergeCell ref="C507:C510"/>
    <mergeCell ref="D664:D667"/>
    <mergeCell ref="A244:A247"/>
    <mergeCell ref="B244:B247"/>
    <mergeCell ref="D244:D247"/>
    <mergeCell ref="D268:D271"/>
    <mergeCell ref="A418:A421"/>
    <mergeCell ref="C244:C247"/>
    <mergeCell ref="B193:B196"/>
    <mergeCell ref="A213:A216"/>
    <mergeCell ref="B213:B216"/>
    <mergeCell ref="D193:D196"/>
    <mergeCell ref="D272:D275"/>
    <mergeCell ref="C272:C275"/>
    <mergeCell ref="D276:D279"/>
    <mergeCell ref="A280:A283"/>
    <mergeCell ref="B280:B283"/>
    <mergeCell ref="D280:D283"/>
    <mergeCell ref="C280:C283"/>
    <mergeCell ref="A252:A255"/>
    <mergeCell ref="B252:B255"/>
    <mergeCell ref="D252:D255"/>
    <mergeCell ref="C248:C251"/>
    <mergeCell ref="D248:D251"/>
    <mergeCell ref="D197:D200"/>
    <mergeCell ref="A201:A204"/>
    <mergeCell ref="B201:B204"/>
    <mergeCell ref="C201:C204"/>
    <mergeCell ref="D201:D204"/>
    <mergeCell ref="C213:C216"/>
    <mergeCell ref="B217:B220"/>
    <mergeCell ref="A217:A220"/>
    <mergeCell ref="D231:D234"/>
    <mergeCell ref="C217:C220"/>
    <mergeCell ref="D217:D220"/>
    <mergeCell ref="D213:D216"/>
    <mergeCell ref="C197:C200"/>
    <mergeCell ref="A226:A229"/>
    <mergeCell ref="C226:C229"/>
    <mergeCell ref="A165:A168"/>
    <mergeCell ref="A161:A164"/>
    <mergeCell ref="A185:A188"/>
    <mergeCell ref="A189:A192"/>
    <mergeCell ref="A193:A196"/>
    <mergeCell ref="B185:B188"/>
    <mergeCell ref="C161:C164"/>
    <mergeCell ref="C165:C168"/>
    <mergeCell ref="C169:C172"/>
    <mergeCell ref="C177:C180"/>
    <mergeCell ref="D161:D164"/>
    <mergeCell ref="D177:D180"/>
    <mergeCell ref="D165:D168"/>
    <mergeCell ref="D169:D172"/>
    <mergeCell ref="B181:B184"/>
    <mergeCell ref="D189:D192"/>
    <mergeCell ref="C193:C196"/>
    <mergeCell ref="C181:C184"/>
    <mergeCell ref="C189:C192"/>
    <mergeCell ref="B189:B192"/>
    <mergeCell ref="C173:C176"/>
    <mergeCell ref="B161:B164"/>
    <mergeCell ref="B165:B168"/>
    <mergeCell ref="B169:B172"/>
    <mergeCell ref="B177:B180"/>
    <mergeCell ref="A153:A156"/>
    <mergeCell ref="A157:A160"/>
    <mergeCell ref="D157:D160"/>
    <mergeCell ref="A109:A112"/>
    <mergeCell ref="C109:C112"/>
    <mergeCell ref="A118:A121"/>
    <mergeCell ref="B118:B121"/>
    <mergeCell ref="C118:C121"/>
    <mergeCell ref="D118:D121"/>
    <mergeCell ref="A139:A142"/>
    <mergeCell ref="B139:B142"/>
    <mergeCell ref="C139:C142"/>
    <mergeCell ref="D144:D147"/>
    <mergeCell ref="C149:C152"/>
    <mergeCell ref="B149:B152"/>
    <mergeCell ref="D122:D125"/>
    <mergeCell ref="D139:D142"/>
    <mergeCell ref="A126:A129"/>
    <mergeCell ref="B126:B129"/>
    <mergeCell ref="C126:C129"/>
    <mergeCell ref="D126:D129"/>
    <mergeCell ref="A130:A133"/>
    <mergeCell ref="B130:B133"/>
    <mergeCell ref="A122:A125"/>
    <mergeCell ref="B122:B125"/>
    <mergeCell ref="C122:C125"/>
    <mergeCell ref="D149:D152"/>
    <mergeCell ref="C153:C156"/>
    <mergeCell ref="A149:A152"/>
    <mergeCell ref="B157:B160"/>
    <mergeCell ref="C157:C160"/>
    <mergeCell ref="D130:D133"/>
    <mergeCell ref="L96:L99"/>
    <mergeCell ref="K96:K99"/>
    <mergeCell ref="A79:A82"/>
    <mergeCell ref="B79:B82"/>
    <mergeCell ref="C79:C82"/>
    <mergeCell ref="D79:D82"/>
    <mergeCell ref="K79:K82"/>
    <mergeCell ref="A114:A117"/>
    <mergeCell ref="B114:B117"/>
    <mergeCell ref="C114:C117"/>
    <mergeCell ref="D114:D117"/>
    <mergeCell ref="C100:C103"/>
    <mergeCell ref="D100:D103"/>
    <mergeCell ref="K100:K103"/>
    <mergeCell ref="L100:L103"/>
    <mergeCell ref="C96:C99"/>
    <mergeCell ref="B96:B99"/>
    <mergeCell ref="A84:A87"/>
    <mergeCell ref="B84:B87"/>
    <mergeCell ref="C84:C87"/>
    <mergeCell ref="D105:D108"/>
    <mergeCell ref="K105:K108"/>
    <mergeCell ref="D96:D99"/>
    <mergeCell ref="L105:L108"/>
    <mergeCell ref="A105:A108"/>
    <mergeCell ref="B105:B108"/>
    <mergeCell ref="C105:C108"/>
    <mergeCell ref="L114:L117"/>
    <mergeCell ref="K114:K117"/>
    <mergeCell ref="K109:K112"/>
    <mergeCell ref="A92:A95"/>
    <mergeCell ref="B92:B95"/>
    <mergeCell ref="D19:D22"/>
    <mergeCell ref="K19:K22"/>
    <mergeCell ref="L51:L54"/>
    <mergeCell ref="B51:B54"/>
    <mergeCell ref="A51:A54"/>
    <mergeCell ref="L88:L91"/>
    <mergeCell ref="L84:L87"/>
    <mergeCell ref="L79:L82"/>
    <mergeCell ref="A88:A91"/>
    <mergeCell ref="B88:B91"/>
    <mergeCell ref="C88:C91"/>
    <mergeCell ref="D88:D91"/>
    <mergeCell ref="K88:K91"/>
    <mergeCell ref="L63:L66"/>
    <mergeCell ref="A67:A70"/>
    <mergeCell ref="B67:B70"/>
    <mergeCell ref="C67:C70"/>
    <mergeCell ref="D67:D70"/>
    <mergeCell ref="K67:K70"/>
    <mergeCell ref="L67:L70"/>
    <mergeCell ref="A71:A74"/>
    <mergeCell ref="B71:B74"/>
    <mergeCell ref="D23:D26"/>
    <mergeCell ref="K23:K26"/>
    <mergeCell ref="A75:A78"/>
    <mergeCell ref="A31:A34"/>
    <mergeCell ref="B31:B34"/>
    <mergeCell ref="C31:C34"/>
    <mergeCell ref="L31:L34"/>
    <mergeCell ref="A35:A38"/>
    <mergeCell ref="A63:A66"/>
    <mergeCell ref="B63:B66"/>
    <mergeCell ref="C15:C18"/>
    <mergeCell ref="D15:D18"/>
    <mergeCell ref="L15:L18"/>
    <mergeCell ref="A19:A22"/>
    <mergeCell ref="L226:L229"/>
    <mergeCell ref="D84:D87"/>
    <mergeCell ref="K84:K87"/>
    <mergeCell ref="C55:C58"/>
    <mergeCell ref="D55:D58"/>
    <mergeCell ref="K55:K58"/>
    <mergeCell ref="A39:A42"/>
    <mergeCell ref="B39:B42"/>
    <mergeCell ref="C39:C42"/>
    <mergeCell ref="D39:D42"/>
    <mergeCell ref="K39:K42"/>
    <mergeCell ref="A27:A30"/>
    <mergeCell ref="B27:B30"/>
    <mergeCell ref="C27:C30"/>
    <mergeCell ref="D27:D30"/>
    <mergeCell ref="K27:K30"/>
    <mergeCell ref="C51:C54"/>
    <mergeCell ref="B43:B46"/>
    <mergeCell ref="C43:C46"/>
    <mergeCell ref="D43:D46"/>
    <mergeCell ref="K43:K46"/>
    <mergeCell ref="L39:L42"/>
    <mergeCell ref="L27:L30"/>
    <mergeCell ref="A47:A50"/>
    <mergeCell ref="A55:A58"/>
    <mergeCell ref="B209:B212"/>
    <mergeCell ref="B19:B22"/>
    <mergeCell ref="C19:C22"/>
    <mergeCell ref="M1:X1"/>
    <mergeCell ref="A2:L2"/>
    <mergeCell ref="B5:B8"/>
    <mergeCell ref="A5:A8"/>
    <mergeCell ref="C5:C8"/>
    <mergeCell ref="D5:D8"/>
    <mergeCell ref="K5:K8"/>
    <mergeCell ref="L5:L8"/>
    <mergeCell ref="A221:A224"/>
    <mergeCell ref="B221:B224"/>
    <mergeCell ref="C221:C224"/>
    <mergeCell ref="D221:D224"/>
    <mergeCell ref="L221:L224"/>
    <mergeCell ref="A10:A13"/>
    <mergeCell ref="D51:D54"/>
    <mergeCell ref="K51:K54"/>
    <mergeCell ref="L23:L26"/>
    <mergeCell ref="B55:B58"/>
    <mergeCell ref="L19:L22"/>
    <mergeCell ref="K15:K18"/>
    <mergeCell ref="D109:D112"/>
    <mergeCell ref="B109:B112"/>
    <mergeCell ref="A100:A103"/>
    <mergeCell ref="B100:B103"/>
    <mergeCell ref="L109:L112"/>
    <mergeCell ref="L55:L58"/>
    <mergeCell ref="B10:B13"/>
    <mergeCell ref="A3:K3"/>
    <mergeCell ref="A23:A26"/>
    <mergeCell ref="B23:B26"/>
    <mergeCell ref="C23:C26"/>
    <mergeCell ref="A209:A212"/>
    <mergeCell ref="L47:L50"/>
    <mergeCell ref="L43:L46"/>
    <mergeCell ref="C10:C13"/>
    <mergeCell ref="D10:D13"/>
    <mergeCell ref="K10:K13"/>
    <mergeCell ref="L10:L13"/>
    <mergeCell ref="D320:D323"/>
    <mergeCell ref="B320:B323"/>
    <mergeCell ref="A320:A323"/>
    <mergeCell ref="C340:C343"/>
    <mergeCell ref="D340:D343"/>
    <mergeCell ref="A300:A303"/>
    <mergeCell ref="B300:B303"/>
    <mergeCell ref="D300:D303"/>
    <mergeCell ref="C300:C303"/>
    <mergeCell ref="L316:L319"/>
    <mergeCell ref="K324:K327"/>
    <mergeCell ref="L324:L327"/>
    <mergeCell ref="A264:A267"/>
    <mergeCell ref="B264:B267"/>
    <mergeCell ref="D264:D267"/>
    <mergeCell ref="K264:K267"/>
    <mergeCell ref="L264:L267"/>
    <mergeCell ref="C268:C271"/>
    <mergeCell ref="A284:A287"/>
    <mergeCell ref="B284:B287"/>
    <mergeCell ref="D284:D287"/>
    <mergeCell ref="K284:K287"/>
    <mergeCell ref="L284:L287"/>
    <mergeCell ref="A15:A18"/>
    <mergeCell ref="B15:B18"/>
    <mergeCell ref="A304:A307"/>
    <mergeCell ref="M340:M343"/>
    <mergeCell ref="K353:K356"/>
    <mergeCell ref="M353:M356"/>
    <mergeCell ref="L340:L343"/>
    <mergeCell ref="L353:L356"/>
    <mergeCell ref="K367:K370"/>
    <mergeCell ref="M367:M370"/>
    <mergeCell ref="A387:A390"/>
    <mergeCell ref="L387:L390"/>
    <mergeCell ref="A430:A433"/>
    <mergeCell ref="C397:C400"/>
    <mergeCell ref="C430:C433"/>
    <mergeCell ref="B430:B433"/>
    <mergeCell ref="L430:L433"/>
    <mergeCell ref="A491:A493"/>
    <mergeCell ref="A455:A458"/>
    <mergeCell ref="A459:A462"/>
    <mergeCell ref="A463:A466"/>
    <mergeCell ref="C443:C446"/>
    <mergeCell ref="B443:B446"/>
    <mergeCell ref="A443:A446"/>
    <mergeCell ref="C402:C405"/>
    <mergeCell ref="D392:D395"/>
    <mergeCell ref="C410:C413"/>
    <mergeCell ref="B410:B413"/>
    <mergeCell ref="D422:D425"/>
    <mergeCell ref="D426:D429"/>
    <mergeCell ref="D459:D462"/>
    <mergeCell ref="D463:D466"/>
    <mergeCell ref="C475:C478"/>
    <mergeCell ref="B434:B437"/>
    <mergeCell ref="C387:C390"/>
    <mergeCell ref="C642:C645"/>
    <mergeCell ref="B642:B645"/>
    <mergeCell ref="A642:A645"/>
    <mergeCell ref="D539:D542"/>
    <mergeCell ref="B539:B542"/>
    <mergeCell ref="C539:C542"/>
    <mergeCell ref="C611:C614"/>
    <mergeCell ref="D611:D614"/>
    <mergeCell ref="D637:D640"/>
    <mergeCell ref="D628:D631"/>
    <mergeCell ref="D606:D609"/>
    <mergeCell ref="D324:D327"/>
    <mergeCell ref="A205:A208"/>
    <mergeCell ref="B205:B208"/>
    <mergeCell ref="C205:C208"/>
    <mergeCell ref="D205:D208"/>
    <mergeCell ref="A402:A405"/>
    <mergeCell ref="B402:B405"/>
    <mergeCell ref="D522:D525"/>
    <mergeCell ref="A494:A497"/>
    <mergeCell ref="D438:D441"/>
    <mergeCell ref="A531:A534"/>
    <mergeCell ref="A438:A441"/>
    <mergeCell ref="A451:A454"/>
    <mergeCell ref="C517:C520"/>
    <mergeCell ref="B451:B454"/>
    <mergeCell ref="C451:C454"/>
    <mergeCell ref="D467:D470"/>
    <mergeCell ref="A547:A550"/>
    <mergeCell ref="C316:C319"/>
    <mergeCell ref="A624:A627"/>
    <mergeCell ref="D507:D510"/>
    <mergeCell ref="A719:A722"/>
    <mergeCell ref="B719:B722"/>
    <mergeCell ref="A702:A705"/>
    <mergeCell ref="C715:C718"/>
    <mergeCell ref="A134:A137"/>
    <mergeCell ref="B134:B137"/>
    <mergeCell ref="C134:C137"/>
    <mergeCell ref="D134:D137"/>
    <mergeCell ref="A96:A99"/>
    <mergeCell ref="A169:A172"/>
    <mergeCell ref="A177:A180"/>
    <mergeCell ref="A181:A184"/>
    <mergeCell ref="D527:D530"/>
    <mergeCell ref="C527:C530"/>
    <mergeCell ref="B527:B530"/>
    <mergeCell ref="A543:A546"/>
    <mergeCell ref="B543:B546"/>
    <mergeCell ref="B517:B520"/>
    <mergeCell ref="A308:A311"/>
    <mergeCell ref="B308:B311"/>
    <mergeCell ref="C308:C311"/>
    <mergeCell ref="D308:D311"/>
    <mergeCell ref="A328:A331"/>
    <mergeCell ref="B328:B331"/>
    <mergeCell ref="C328:C331"/>
    <mergeCell ref="A324:A327"/>
    <mergeCell ref="B324:B327"/>
    <mergeCell ref="C324:C327"/>
    <mergeCell ref="D503:D506"/>
    <mergeCell ref="C531:C534"/>
    <mergeCell ref="B531:B534"/>
    <mergeCell ref="D451:D454"/>
    <mergeCell ref="B503:B506"/>
    <mergeCell ref="D547:D550"/>
    <mergeCell ref="C619:C622"/>
    <mergeCell ref="A619:A622"/>
    <mergeCell ref="D619:D622"/>
    <mergeCell ref="C624:C627"/>
    <mergeCell ref="B624:B627"/>
    <mergeCell ref="A507:A510"/>
    <mergeCell ref="B547:B550"/>
    <mergeCell ref="D517:D520"/>
    <mergeCell ref="A517:A520"/>
    <mergeCell ref="B522:B525"/>
    <mergeCell ref="B611:B614"/>
    <mergeCell ref="B556:B559"/>
    <mergeCell ref="D556:D559"/>
    <mergeCell ref="A583:A586"/>
    <mergeCell ref="B565:B568"/>
    <mergeCell ref="A565:A568"/>
    <mergeCell ref="A570:A573"/>
    <mergeCell ref="C574:C577"/>
    <mergeCell ref="B507:B510"/>
    <mergeCell ref="A522:A525"/>
    <mergeCell ref="A615:A618"/>
    <mergeCell ref="B615:B618"/>
    <mergeCell ref="C615:C618"/>
    <mergeCell ref="D615:D618"/>
    <mergeCell ref="A601:A604"/>
    <mergeCell ref="A732:A735"/>
    <mergeCell ref="K732:K735"/>
    <mergeCell ref="L732:L735"/>
    <mergeCell ref="C728:C731"/>
    <mergeCell ref="B728:B731"/>
    <mergeCell ref="A728:A731"/>
    <mergeCell ref="K728:K731"/>
    <mergeCell ref="L728:L731"/>
    <mergeCell ref="D732:D735"/>
    <mergeCell ref="D728:D731"/>
    <mergeCell ref="C732:C735"/>
    <mergeCell ref="B732:B735"/>
    <mergeCell ref="D624:D627"/>
    <mergeCell ref="B633:B636"/>
    <mergeCell ref="A633:A636"/>
    <mergeCell ref="A628:A631"/>
    <mergeCell ref="B619:B622"/>
    <mergeCell ref="B637:B640"/>
    <mergeCell ref="A637:A640"/>
    <mergeCell ref="C637:C640"/>
    <mergeCell ref="L723:L726"/>
    <mergeCell ref="K723:K726"/>
    <mergeCell ref="L676:L679"/>
    <mergeCell ref="B723:B726"/>
    <mergeCell ref="C723:C726"/>
    <mergeCell ref="D723:D726"/>
    <mergeCell ref="A723:A726"/>
    <mergeCell ref="B698:B701"/>
    <mergeCell ref="A698:A701"/>
    <mergeCell ref="A693:A696"/>
    <mergeCell ref="B680:B683"/>
    <mergeCell ref="C680:C683"/>
    <mergeCell ref="K332:K335"/>
    <mergeCell ref="L332:L335"/>
    <mergeCell ref="C467:C470"/>
    <mergeCell ref="B467:B470"/>
    <mergeCell ref="D455:D458"/>
    <mergeCell ref="A499:A502"/>
    <mergeCell ref="D397:D400"/>
    <mergeCell ref="A414:A417"/>
    <mergeCell ref="D443:D446"/>
    <mergeCell ref="A353:A356"/>
    <mergeCell ref="C353:C356"/>
    <mergeCell ref="A367:A370"/>
    <mergeCell ref="A340:A343"/>
    <mergeCell ref="L447:L450"/>
    <mergeCell ref="L451:L454"/>
    <mergeCell ref="L443:L446"/>
    <mergeCell ref="L336:L339"/>
    <mergeCell ref="A471:A474"/>
    <mergeCell ref="B471:B474"/>
    <mergeCell ref="C471:C474"/>
    <mergeCell ref="D471:D474"/>
    <mergeCell ref="K471:K474"/>
    <mergeCell ref="L471:L474"/>
    <mergeCell ref="D387:D390"/>
    <mergeCell ref="C455:C458"/>
    <mergeCell ref="B459:B462"/>
    <mergeCell ref="D499:D502"/>
    <mergeCell ref="D475:D478"/>
    <mergeCell ref="B491:B493"/>
    <mergeCell ref="B499:B502"/>
    <mergeCell ref="D418:D421"/>
    <mergeCell ref="B418:B421"/>
    <mergeCell ref="A804:A807"/>
    <mergeCell ref="A800:A803"/>
    <mergeCell ref="B804:B807"/>
    <mergeCell ref="C804:C807"/>
    <mergeCell ref="D808:D811"/>
    <mergeCell ref="K804:K807"/>
    <mergeCell ref="L804:L807"/>
    <mergeCell ref="A812:A815"/>
    <mergeCell ref="B812:B815"/>
    <mergeCell ref="D812:D815"/>
    <mergeCell ref="K812:K815"/>
    <mergeCell ref="L812:L815"/>
    <mergeCell ref="A816:A819"/>
    <mergeCell ref="B816:B819"/>
    <mergeCell ref="C816:C819"/>
    <mergeCell ref="K816:K819"/>
    <mergeCell ref="B800:B803"/>
    <mergeCell ref="C800:C803"/>
    <mergeCell ref="D800:D803"/>
    <mergeCell ref="K800:K803"/>
    <mergeCell ref="L800:L803"/>
    <mergeCell ref="A808:A811"/>
    <mergeCell ref="B808:B811"/>
    <mergeCell ref="C808:C811"/>
    <mergeCell ref="K808:K811"/>
    <mergeCell ref="L808:L811"/>
    <mergeCell ref="D804:D807"/>
    <mergeCell ref="C92:C95"/>
    <mergeCell ref="D92:D95"/>
    <mergeCell ref="K92:K95"/>
    <mergeCell ref="L92:L95"/>
    <mergeCell ref="A792:A795"/>
    <mergeCell ref="B792:B795"/>
    <mergeCell ref="C792:C795"/>
    <mergeCell ref="D792:D795"/>
    <mergeCell ref="K792:K795"/>
    <mergeCell ref="L792:L795"/>
    <mergeCell ref="A796:A799"/>
    <mergeCell ref="B796:B799"/>
    <mergeCell ref="C796:C799"/>
    <mergeCell ref="K796:K799"/>
    <mergeCell ref="L796:L799"/>
    <mergeCell ref="D796:D799"/>
    <mergeCell ref="C288:C291"/>
    <mergeCell ref="L308:L311"/>
    <mergeCell ref="A312:A315"/>
    <mergeCell ref="B312:B315"/>
    <mergeCell ref="C312:C315"/>
    <mergeCell ref="D312:D315"/>
    <mergeCell ref="K312:K315"/>
    <mergeCell ref="L312:L315"/>
    <mergeCell ref="A316:A319"/>
    <mergeCell ref="B316:B319"/>
    <mergeCell ref="D316:D319"/>
    <mergeCell ref="K316:K319"/>
    <mergeCell ref="L288:L291"/>
    <mergeCell ref="K292:K295"/>
    <mergeCell ref="D336:D339"/>
    <mergeCell ref="K336:K339"/>
    <mergeCell ref="A479:A482"/>
    <mergeCell ref="B479:B482"/>
    <mergeCell ref="C479:C482"/>
    <mergeCell ref="D479:D482"/>
    <mergeCell ref="K479:K482"/>
    <mergeCell ref="L479:L482"/>
    <mergeCell ref="C209:C212"/>
    <mergeCell ref="D209:D212"/>
    <mergeCell ref="K209:K212"/>
    <mergeCell ref="L209:L212"/>
    <mergeCell ref="L292:L295"/>
    <mergeCell ref="K296:K299"/>
    <mergeCell ref="D402:D405"/>
    <mergeCell ref="A406:A409"/>
    <mergeCell ref="B406:B409"/>
    <mergeCell ref="C406:C409"/>
    <mergeCell ref="D406:D409"/>
    <mergeCell ref="A447:A450"/>
    <mergeCell ref="B447:B450"/>
    <mergeCell ref="C447:C450"/>
    <mergeCell ref="D447:D450"/>
    <mergeCell ref="C231:C234"/>
    <mergeCell ref="B231:B234"/>
    <mergeCell ref="B304:B307"/>
    <mergeCell ref="C304:C307"/>
    <mergeCell ref="D304:D307"/>
    <mergeCell ref="K328:K331"/>
    <mergeCell ref="L328:L331"/>
    <mergeCell ref="A332:A335"/>
    <mergeCell ref="B332:B335"/>
    <mergeCell ref="C332:C335"/>
    <mergeCell ref="D332:D335"/>
    <mergeCell ref="A606:A609"/>
    <mergeCell ref="B606:B609"/>
    <mergeCell ref="K592:K595"/>
    <mergeCell ref="B601:B604"/>
    <mergeCell ref="C601:C604"/>
    <mergeCell ref="D601:D604"/>
    <mergeCell ref="K601:K604"/>
    <mergeCell ref="L601:L604"/>
    <mergeCell ref="A483:A486"/>
    <mergeCell ref="B483:B486"/>
    <mergeCell ref="C483:C486"/>
    <mergeCell ref="D483:D486"/>
    <mergeCell ref="K483:K486"/>
    <mergeCell ref="L483:L486"/>
    <mergeCell ref="A487:A490"/>
    <mergeCell ref="B487:B490"/>
    <mergeCell ref="C487:C490"/>
    <mergeCell ref="D487:D490"/>
    <mergeCell ref="K487:K490"/>
    <mergeCell ref="L487:L490"/>
    <mergeCell ref="A514:A516"/>
    <mergeCell ref="B514:B516"/>
    <mergeCell ref="C514:C516"/>
    <mergeCell ref="D514:D516"/>
    <mergeCell ref="K514:K516"/>
    <mergeCell ref="L514:L516"/>
    <mergeCell ref="D592:D595"/>
    <mergeCell ref="C606:C609"/>
    <mergeCell ref="A503:A506"/>
    <mergeCell ref="C556:C559"/>
    <mergeCell ref="C535:C538"/>
    <mergeCell ref="A539:A542"/>
  </mergeCells>
  <conditionalFormatting sqref="F270:H270 F294:G294 F282:G282 F290:H290 F298:H298 F302:G302">
    <cfRule type="expression" dxfId="17" priority="16" stopIfTrue="1">
      <formula>HasError()</formula>
    </cfRule>
    <cfRule type="expression" dxfId="16" priority="17" stopIfTrue="1">
      <formula>LockedByCondition()</formula>
    </cfRule>
    <cfRule type="expression" dxfId="15" priority="18" stopIfTrue="1">
      <formula>Locked()</formula>
    </cfRule>
  </conditionalFormatting>
  <conditionalFormatting sqref="F306:G306">
    <cfRule type="expression" dxfId="14" priority="13" stopIfTrue="1">
      <formula>HasError()</formula>
    </cfRule>
    <cfRule type="expression" dxfId="13" priority="14" stopIfTrue="1">
      <formula>LockedByCondition()</formula>
    </cfRule>
    <cfRule type="expression" dxfId="12" priority="15" stopIfTrue="1">
      <formula>Locked()</formula>
    </cfRule>
  </conditionalFormatting>
  <conditionalFormatting sqref="F310:G310">
    <cfRule type="expression" dxfId="11" priority="10" stopIfTrue="1">
      <formula>HasError()</formula>
    </cfRule>
    <cfRule type="expression" dxfId="10" priority="11" stopIfTrue="1">
      <formula>LockedByCondition()</formula>
    </cfRule>
    <cfRule type="expression" dxfId="9" priority="12" stopIfTrue="1">
      <formula>Locked()</formula>
    </cfRule>
  </conditionalFormatting>
  <conditionalFormatting sqref="F314:H314">
    <cfRule type="expression" dxfId="8" priority="7" stopIfTrue="1">
      <formula>HasError()</formula>
    </cfRule>
    <cfRule type="expression" dxfId="7" priority="8" stopIfTrue="1">
      <formula>LockedByCondition()</formula>
    </cfRule>
    <cfRule type="expression" dxfId="6" priority="9" stopIfTrue="1">
      <formula>Locked()</formula>
    </cfRule>
  </conditionalFormatting>
  <conditionalFormatting sqref="F318:G318">
    <cfRule type="expression" dxfId="5" priority="4" stopIfTrue="1">
      <formula>HasError()</formula>
    </cfRule>
    <cfRule type="expression" dxfId="4" priority="5" stopIfTrue="1">
      <formula>LockedByCondition()</formula>
    </cfRule>
    <cfRule type="expression" dxfId="3" priority="6" stopIfTrue="1">
      <formula>Locked()</formula>
    </cfRule>
  </conditionalFormatting>
  <conditionalFormatting sqref="F286:H287">
    <cfRule type="expression" dxfId="2" priority="1" stopIfTrue="1">
      <formula>HasError()</formula>
    </cfRule>
    <cfRule type="expression" dxfId="1" priority="2" stopIfTrue="1">
      <formula>LockedByCondition()</formula>
    </cfRule>
    <cfRule type="expression" dxfId="0" priority="3" stopIfTrue="1">
      <formula>Locked()</formula>
    </cfRule>
  </conditionalFormatting>
  <pageMargins left="0.23622047244094491" right="0.23622047244094491" top="0.35433070866141736" bottom="0.35433070866141736" header="0.31496062992125984" footer="0.31496062992125984"/>
  <pageSetup paperSize="9" scale="40" fitToHeight="0" orientation="landscape" r:id="rId1"/>
  <rowBreaks count="20" manualBreakCount="20">
    <brk id="34" max="16383" man="1"/>
    <brk id="66" max="16383" man="1"/>
    <brk id="104" max="16383" man="1"/>
    <brk id="133" max="16383" man="1"/>
    <brk id="164" max="16383" man="1"/>
    <brk id="196" max="16383" man="1"/>
    <brk id="271" max="16383" man="1"/>
    <brk id="311" max="16383" man="1"/>
    <brk id="348" max="16383" man="1"/>
    <brk id="386" max="16383" man="1"/>
    <brk id="425" max="16383" man="1"/>
    <brk id="462" max="16383" man="1"/>
    <brk id="502" max="16383" man="1"/>
    <brk id="538" max="16383" man="1"/>
    <brk id="578" max="16383" man="1"/>
    <brk id="614" max="16383" man="1"/>
    <brk id="655" max="16383" man="1"/>
    <brk id="692" max="16383" man="1"/>
    <brk id="727" max="16383" man="1"/>
    <brk id="7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Омарова Джамиля Омаровна</dc:creator>
  <cp:lastModifiedBy>Омарова Джамиля Омаровна</cp:lastModifiedBy>
  <cp:lastPrinted>2021-01-28T06:44:35Z</cp:lastPrinted>
  <dcterms:created xsi:type="dcterms:W3CDTF">2019-01-09T07:53:50Z</dcterms:created>
  <dcterms:modified xsi:type="dcterms:W3CDTF">2021-01-28T08:09:25Z</dcterms:modified>
</cp:coreProperties>
</file>