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amilya\Desktop\2016-2022 год ГОСПРОГРАММЫ\ГП 2022\на 1 августа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Лист1!$A$4:$N$738</definedName>
    <definedName name="_xlnm.Print_Titles" localSheetId="0">Лист1!$3:$3</definedName>
    <definedName name="_xlnm.Print_Area" localSheetId="0">Лист1!$A$1:$K$758</definedName>
  </definedNames>
  <calcPr calcId="162913"/>
</workbook>
</file>

<file path=xl/calcChain.xml><?xml version="1.0" encoding="utf-8"?>
<calcChain xmlns="http://schemas.openxmlformats.org/spreadsheetml/2006/main">
  <c r="F377" i="1" l="1"/>
  <c r="G575" i="1"/>
  <c r="H575" i="1"/>
  <c r="G574" i="1"/>
  <c r="H574" i="1"/>
  <c r="I531" i="1" l="1"/>
  <c r="I533" i="1"/>
  <c r="I536" i="1"/>
  <c r="I538" i="1"/>
  <c r="J711" i="1"/>
  <c r="J713" i="1"/>
  <c r="J714" i="1"/>
  <c r="J710" i="1"/>
  <c r="J709" i="1"/>
  <c r="J680" i="1"/>
  <c r="J679" i="1"/>
  <c r="J677" i="1"/>
  <c r="J754" i="1"/>
  <c r="J753" i="1"/>
  <c r="J751" i="1"/>
  <c r="G378" i="1"/>
  <c r="H378" i="1"/>
  <c r="G377" i="1"/>
  <c r="H377" i="1"/>
  <c r="F378" i="1"/>
  <c r="G352" i="1" l="1"/>
  <c r="H352" i="1"/>
  <c r="G351" i="1"/>
  <c r="H351" i="1"/>
  <c r="F351" i="1"/>
  <c r="H240" i="1"/>
  <c r="G182" i="1"/>
  <c r="G151" i="1"/>
  <c r="G163" i="1"/>
  <c r="H163" i="1"/>
  <c r="F163" i="1"/>
  <c r="I163" i="1" s="1"/>
  <c r="H159" i="1"/>
  <c r="G149" i="1"/>
  <c r="G144" i="1" s="1"/>
  <c r="H149" i="1"/>
  <c r="G148" i="1"/>
  <c r="H148" i="1"/>
  <c r="H146" i="1" s="1"/>
  <c r="F149" i="1"/>
  <c r="F148" i="1"/>
  <c r="J166" i="1"/>
  <c r="I166" i="1"/>
  <c r="J163" i="1" l="1"/>
  <c r="F263" i="1"/>
  <c r="G95" i="1"/>
  <c r="G13" i="1"/>
  <c r="H13" i="1"/>
  <c r="G12" i="1"/>
  <c r="H12" i="1"/>
  <c r="I97" i="1"/>
  <c r="J85" i="1"/>
  <c r="G533" i="1" l="1"/>
  <c r="G625" i="1" l="1"/>
  <c r="G742" i="1" l="1"/>
  <c r="H742" i="1"/>
  <c r="G741" i="1"/>
  <c r="I741" i="1" s="1"/>
  <c r="H741" i="1"/>
  <c r="F742" i="1"/>
  <c r="F741" i="1"/>
  <c r="J750" i="1"/>
  <c r="J749" i="1"/>
  <c r="I453" i="1"/>
  <c r="J653" i="1"/>
  <c r="G489" i="1"/>
  <c r="G490" i="1"/>
  <c r="F495" i="1"/>
  <c r="F490" i="1" s="1"/>
  <c r="F494" i="1"/>
  <c r="F489" i="1" s="1"/>
  <c r="G534" i="1"/>
  <c r="H534" i="1"/>
  <c r="F534" i="1"/>
  <c r="H533" i="1"/>
  <c r="F352" i="1"/>
  <c r="N368" i="1"/>
  <c r="I368" i="1"/>
  <c r="H366" i="1"/>
  <c r="G366" i="1"/>
  <c r="F366" i="1"/>
  <c r="N364" i="1"/>
  <c r="I364" i="1"/>
  <c r="H362" i="1"/>
  <c r="G362" i="1"/>
  <c r="F362" i="1"/>
  <c r="J742" i="1" l="1"/>
  <c r="J741" i="1"/>
  <c r="I742" i="1"/>
  <c r="I366" i="1"/>
  <c r="I362" i="1"/>
  <c r="G320" i="1"/>
  <c r="H320" i="1"/>
  <c r="G319" i="1"/>
  <c r="H319" i="1"/>
  <c r="J169" i="1"/>
  <c r="J348" i="1"/>
  <c r="J347" i="1"/>
  <c r="H317" i="1" l="1"/>
  <c r="H182" i="1"/>
  <c r="H144" i="1" s="1"/>
  <c r="F181" i="1"/>
  <c r="F115" i="1"/>
  <c r="F12" i="1" l="1"/>
  <c r="F13" i="1"/>
  <c r="H99" i="1"/>
  <c r="G99" i="1"/>
  <c r="F99" i="1"/>
  <c r="F103" i="1"/>
  <c r="G103" i="1"/>
  <c r="H103" i="1"/>
  <c r="I106" i="1"/>
  <c r="J106" i="1"/>
  <c r="I103" i="1" l="1"/>
  <c r="J103" i="1"/>
  <c r="F10" i="1"/>
  <c r="J62" i="1"/>
  <c r="J61" i="1"/>
  <c r="H495" i="1" l="1"/>
  <c r="H490" i="1" s="1"/>
  <c r="H494" i="1"/>
  <c r="H489" i="1" s="1"/>
  <c r="J482" i="1" l="1"/>
  <c r="J474" i="1"/>
  <c r="J473" i="1"/>
  <c r="J470" i="1"/>
  <c r="J469" i="1"/>
  <c r="J466" i="1"/>
  <c r="J465" i="1"/>
  <c r="J462" i="1"/>
  <c r="J412" i="1" l="1"/>
  <c r="J340" i="1"/>
  <c r="J339" i="1"/>
  <c r="J335" i="1"/>
  <c r="J332" i="1"/>
  <c r="J288" i="1"/>
  <c r="J287" i="1"/>
  <c r="J284" i="1"/>
  <c r="J283" i="1"/>
  <c r="J243" i="1"/>
  <c r="J242" i="1"/>
  <c r="J239" i="1"/>
  <c r="J238" i="1"/>
  <c r="J227" i="1"/>
  <c r="J226" i="1"/>
  <c r="J49" i="1"/>
  <c r="J45" i="1"/>
  <c r="J670" i="1" l="1"/>
  <c r="G222" i="1" l="1"/>
  <c r="H222" i="1"/>
  <c r="G221" i="1"/>
  <c r="H221" i="1"/>
  <c r="F221" i="1"/>
  <c r="J177" i="1"/>
  <c r="J178" i="1"/>
  <c r="I178" i="1"/>
  <c r="I177" i="1"/>
  <c r="H175" i="1"/>
  <c r="G175" i="1"/>
  <c r="F175" i="1"/>
  <c r="G171" i="1"/>
  <c r="H171" i="1"/>
  <c r="F171" i="1"/>
  <c r="J222" i="1" l="1"/>
  <c r="J221" i="1"/>
  <c r="I221" i="1"/>
  <c r="J175" i="1"/>
  <c r="I175" i="1"/>
  <c r="I516" i="1" l="1"/>
  <c r="I515" i="1"/>
  <c r="H513" i="1"/>
  <c r="G513" i="1"/>
  <c r="F513" i="1"/>
  <c r="G382" i="1"/>
  <c r="H382" i="1"/>
  <c r="J392" i="1"/>
  <c r="J391" i="1"/>
  <c r="J641" i="1"/>
  <c r="J636" i="1"/>
  <c r="I641" i="1"/>
  <c r="I636" i="1"/>
  <c r="J730" i="1"/>
  <c r="J729" i="1"/>
  <c r="J726" i="1"/>
  <c r="J725" i="1"/>
  <c r="H167" i="1"/>
  <c r="J311" i="1"/>
  <c r="J312" i="1"/>
  <c r="J259" i="1"/>
  <c r="J256" i="1"/>
  <c r="J255" i="1"/>
  <c r="J260" i="1"/>
  <c r="I513" i="1" l="1"/>
  <c r="J616" i="1"/>
  <c r="J615" i="1"/>
  <c r="J612" i="1"/>
  <c r="J611" i="1"/>
  <c r="G570" i="1"/>
  <c r="H570" i="1"/>
  <c r="G569" i="1"/>
  <c r="H569" i="1"/>
  <c r="F575" i="1"/>
  <c r="F570" i="1" s="1"/>
  <c r="F574" i="1"/>
  <c r="F569" i="1" s="1"/>
  <c r="J628" i="1"/>
  <c r="I628" i="1"/>
  <c r="J627" i="1"/>
  <c r="I627" i="1"/>
  <c r="H625" i="1"/>
  <c r="F625" i="1"/>
  <c r="J624" i="1"/>
  <c r="J623" i="1"/>
  <c r="J580" i="1"/>
  <c r="J579" i="1"/>
  <c r="F577" i="1"/>
  <c r="G577" i="1"/>
  <c r="H577" i="1"/>
  <c r="I579" i="1"/>
  <c r="I580" i="1"/>
  <c r="J600" i="1"/>
  <c r="J599" i="1"/>
  <c r="J620" i="1"/>
  <c r="J619" i="1"/>
  <c r="J608" i="1"/>
  <c r="J607" i="1"/>
  <c r="J603" i="1"/>
  <c r="J596" i="1"/>
  <c r="J595" i="1"/>
  <c r="J588" i="1"/>
  <c r="J587" i="1"/>
  <c r="J592" i="1"/>
  <c r="J591" i="1"/>
  <c r="J584" i="1"/>
  <c r="J583" i="1"/>
  <c r="J331" i="1"/>
  <c r="G264" i="1"/>
  <c r="H264" i="1"/>
  <c r="G263" i="1"/>
  <c r="H263" i="1"/>
  <c r="F320" i="1"/>
  <c r="F319" i="1"/>
  <c r="I344" i="1"/>
  <c r="I343" i="1"/>
  <c r="H341" i="1"/>
  <c r="G341" i="1"/>
  <c r="F341" i="1"/>
  <c r="G308" i="1"/>
  <c r="H308" i="1"/>
  <c r="G307" i="1"/>
  <c r="H307" i="1"/>
  <c r="F308" i="1"/>
  <c r="F307" i="1"/>
  <c r="F264" i="1"/>
  <c r="I316" i="1"/>
  <c r="I315" i="1"/>
  <c r="H313" i="1"/>
  <c r="G313" i="1"/>
  <c r="F313" i="1"/>
  <c r="J327" i="1"/>
  <c r="G567" i="1" l="1"/>
  <c r="J320" i="1"/>
  <c r="J264" i="1"/>
  <c r="I577" i="1"/>
  <c r="H567" i="1"/>
  <c r="J263" i="1"/>
  <c r="I625" i="1"/>
  <c r="J319" i="1"/>
  <c r="J575" i="1"/>
  <c r="J574" i="1"/>
  <c r="J625" i="1"/>
  <c r="F572" i="1"/>
  <c r="J577" i="1"/>
  <c r="I341" i="1"/>
  <c r="F317" i="1"/>
  <c r="I320" i="1"/>
  <c r="I319" i="1"/>
  <c r="G317" i="1"/>
  <c r="I313" i="1"/>
  <c r="I400" i="1"/>
  <c r="I399" i="1"/>
  <c r="I412" i="1"/>
  <c r="I411" i="1"/>
  <c r="J404" i="1"/>
  <c r="J407" i="1"/>
  <c r="J403" i="1"/>
  <c r="G383" i="1"/>
  <c r="H383" i="1"/>
  <c r="J170" i="1"/>
  <c r="J174" i="1"/>
  <c r="I317" i="1" l="1"/>
  <c r="F114" i="1"/>
  <c r="F109" i="1" s="1"/>
  <c r="G115" i="1"/>
  <c r="G110" i="1" s="1"/>
  <c r="G114" i="1"/>
  <c r="G109" i="1" s="1"/>
  <c r="H115" i="1"/>
  <c r="H114" i="1"/>
  <c r="H109" i="1" s="1"/>
  <c r="J128" i="1"/>
  <c r="I128" i="1"/>
  <c r="I140" i="1"/>
  <c r="H137" i="1"/>
  <c r="G137" i="1"/>
  <c r="F137" i="1"/>
  <c r="I136" i="1"/>
  <c r="H133" i="1"/>
  <c r="G133" i="1"/>
  <c r="F133" i="1"/>
  <c r="F112" i="1" l="1"/>
  <c r="I133" i="1"/>
  <c r="I137" i="1"/>
  <c r="I139" i="1"/>
  <c r="H95" i="1"/>
  <c r="F95" i="1"/>
  <c r="I95" i="1" s="1"/>
  <c r="J73" i="1"/>
  <c r="I74" i="1"/>
  <c r="J662" i="1" l="1"/>
  <c r="J693" i="1" l="1"/>
  <c r="I693" i="1"/>
  <c r="G689" i="1"/>
  <c r="H689" i="1"/>
  <c r="G688" i="1"/>
  <c r="H688" i="1"/>
  <c r="F689" i="1"/>
  <c r="F688" i="1"/>
  <c r="F686" i="1" s="1"/>
  <c r="J697" i="1"/>
  <c r="I697" i="1"/>
  <c r="H695" i="1"/>
  <c r="G695" i="1"/>
  <c r="F695" i="1"/>
  <c r="J688" i="1" l="1"/>
  <c r="I695" i="1"/>
  <c r="J695" i="1"/>
  <c r="I688" i="1"/>
  <c r="F222" i="1"/>
  <c r="I222" i="1" s="1"/>
  <c r="F63" i="1" l="1"/>
  <c r="F167" i="1" l="1"/>
  <c r="G181" i="1"/>
  <c r="G143" i="1" s="1"/>
  <c r="H181" i="1"/>
  <c r="H143" i="1" s="1"/>
  <c r="F182" i="1"/>
  <c r="I174" i="1"/>
  <c r="I173" i="1"/>
  <c r="F143" i="1"/>
  <c r="G457" i="1"/>
  <c r="H457" i="1"/>
  <c r="G456" i="1"/>
  <c r="H456" i="1"/>
  <c r="F457" i="1"/>
  <c r="F456" i="1"/>
  <c r="I485" i="1"/>
  <c r="H483" i="1"/>
  <c r="G483" i="1"/>
  <c r="F483" i="1"/>
  <c r="H125" i="1"/>
  <c r="G125" i="1"/>
  <c r="F125" i="1"/>
  <c r="H121" i="1"/>
  <c r="G121" i="1"/>
  <c r="F121" i="1"/>
  <c r="G702" i="1"/>
  <c r="H702" i="1"/>
  <c r="G701" i="1"/>
  <c r="H701" i="1"/>
  <c r="F702" i="1"/>
  <c r="F701" i="1"/>
  <c r="I718" i="1"/>
  <c r="I717" i="1"/>
  <c r="H715" i="1"/>
  <c r="G715" i="1"/>
  <c r="F715" i="1"/>
  <c r="F144" i="1" l="1"/>
  <c r="J457" i="1"/>
  <c r="J456" i="1"/>
  <c r="G179" i="1"/>
  <c r="J171" i="1"/>
  <c r="I121" i="1"/>
  <c r="F179" i="1"/>
  <c r="F146" i="1"/>
  <c r="I171" i="1"/>
  <c r="I483" i="1"/>
  <c r="J125" i="1"/>
  <c r="I125" i="1"/>
  <c r="I715" i="1"/>
  <c r="J307" i="1"/>
  <c r="G345" i="1"/>
  <c r="H345" i="1"/>
  <c r="I347" i="1"/>
  <c r="F345" i="1"/>
  <c r="G296" i="1"/>
  <c r="H296" i="1"/>
  <c r="G295" i="1"/>
  <c r="H295" i="1"/>
  <c r="F296" i="1"/>
  <c r="F295" i="1"/>
  <c r="I304" i="1"/>
  <c r="I303" i="1"/>
  <c r="H301" i="1"/>
  <c r="G301" i="1"/>
  <c r="F301" i="1"/>
  <c r="I300" i="1"/>
  <c r="I299" i="1"/>
  <c r="H297" i="1"/>
  <c r="G297" i="1"/>
  <c r="F297" i="1"/>
  <c r="I276" i="1"/>
  <c r="I275" i="1"/>
  <c r="H273" i="1"/>
  <c r="G273" i="1"/>
  <c r="F273" i="1"/>
  <c r="G252" i="1"/>
  <c r="H252" i="1"/>
  <c r="G251" i="1"/>
  <c r="H251" i="1"/>
  <c r="F252" i="1"/>
  <c r="F251" i="1"/>
  <c r="J345" i="1" l="1"/>
  <c r="H246" i="1"/>
  <c r="H247" i="1"/>
  <c r="F247" i="1"/>
  <c r="G247" i="1"/>
  <c r="F246" i="1"/>
  <c r="F244" i="1" s="1"/>
  <c r="G246" i="1"/>
  <c r="J295" i="1"/>
  <c r="J252" i="1"/>
  <c r="J251" i="1"/>
  <c r="H141" i="1"/>
  <c r="G141" i="1"/>
  <c r="J308" i="1"/>
  <c r="F141" i="1"/>
  <c r="I295" i="1"/>
  <c r="H305" i="1"/>
  <c r="I297" i="1"/>
  <c r="I301" i="1"/>
  <c r="I345" i="1"/>
  <c r="I348" i="1"/>
  <c r="G305" i="1"/>
  <c r="I307" i="1"/>
  <c r="I308" i="1"/>
  <c r="F305" i="1"/>
  <c r="G293" i="1"/>
  <c r="I296" i="1"/>
  <c r="H293" i="1"/>
  <c r="F293" i="1"/>
  <c r="I273" i="1"/>
  <c r="G675" i="1"/>
  <c r="H675" i="1"/>
  <c r="G674" i="1"/>
  <c r="H674" i="1"/>
  <c r="F675" i="1"/>
  <c r="F674" i="1"/>
  <c r="H755" i="1"/>
  <c r="G755" i="1"/>
  <c r="F755" i="1"/>
  <c r="H739" i="1"/>
  <c r="G739" i="1"/>
  <c r="F739" i="1"/>
  <c r="I739" i="1" l="1"/>
  <c r="J739" i="1"/>
  <c r="H244" i="1"/>
  <c r="G244" i="1"/>
  <c r="J293" i="1"/>
  <c r="J247" i="1"/>
  <c r="J305" i="1"/>
  <c r="J246" i="1"/>
  <c r="I305" i="1"/>
  <c r="I293" i="1"/>
  <c r="G722" i="1"/>
  <c r="H722" i="1"/>
  <c r="J722" i="1" s="1"/>
  <c r="G721" i="1"/>
  <c r="H721" i="1"/>
  <c r="F722" i="1"/>
  <c r="F721" i="1"/>
  <c r="I474" i="1"/>
  <c r="I477" i="1"/>
  <c r="I473" i="1"/>
  <c r="I462" i="1"/>
  <c r="I466" i="1"/>
  <c r="I470" i="1"/>
  <c r="I469" i="1"/>
  <c r="I465" i="1"/>
  <c r="I461" i="1"/>
  <c r="I235" i="1"/>
  <c r="I234" i="1"/>
  <c r="H232" i="1"/>
  <c r="G232" i="1"/>
  <c r="F232" i="1"/>
  <c r="I231" i="1"/>
  <c r="I230" i="1"/>
  <c r="H228" i="1"/>
  <c r="G228" i="1"/>
  <c r="F228" i="1"/>
  <c r="J721" i="1" l="1"/>
  <c r="I228" i="1"/>
  <c r="I232" i="1"/>
  <c r="I512" i="1" l="1"/>
  <c r="I511" i="1"/>
  <c r="H509" i="1"/>
  <c r="G509" i="1"/>
  <c r="F509" i="1"/>
  <c r="I508" i="1"/>
  <c r="I507" i="1"/>
  <c r="H505" i="1"/>
  <c r="G505" i="1"/>
  <c r="F505" i="1"/>
  <c r="I452" i="1"/>
  <c r="H450" i="1"/>
  <c r="G450" i="1"/>
  <c r="F450" i="1"/>
  <c r="I448" i="1"/>
  <c r="H446" i="1"/>
  <c r="G446" i="1"/>
  <c r="F446" i="1"/>
  <c r="G420" i="1"/>
  <c r="H420" i="1"/>
  <c r="G419" i="1"/>
  <c r="H419" i="1"/>
  <c r="H372" i="1" s="1"/>
  <c r="F420" i="1"/>
  <c r="F419" i="1"/>
  <c r="F383" i="1"/>
  <c r="F382" i="1"/>
  <c r="F372" i="1" l="1"/>
  <c r="J419" i="1"/>
  <c r="J422" i="1"/>
  <c r="G372" i="1"/>
  <c r="H373" i="1"/>
  <c r="F373" i="1"/>
  <c r="I505" i="1"/>
  <c r="I509" i="1"/>
  <c r="G373" i="1"/>
  <c r="I446" i="1"/>
  <c r="I450" i="1"/>
  <c r="I340" i="1" l="1"/>
  <c r="I339" i="1"/>
  <c r="H337" i="1"/>
  <c r="G337" i="1"/>
  <c r="F337" i="1"/>
  <c r="J337" i="1" l="1"/>
  <c r="I337" i="1"/>
  <c r="I288" i="1"/>
  <c r="F651" i="1" l="1"/>
  <c r="I441" i="1" l="1"/>
  <c r="I440" i="1"/>
  <c r="H438" i="1"/>
  <c r="G438" i="1"/>
  <c r="F438" i="1"/>
  <c r="I710" i="1"/>
  <c r="I714" i="1"/>
  <c r="I713" i="1"/>
  <c r="I438" i="1" l="1"/>
  <c r="G632" i="1" l="1"/>
  <c r="H632" i="1"/>
  <c r="J632" i="1" l="1"/>
  <c r="J218" i="1"/>
  <c r="I218" i="1"/>
  <c r="H215" i="1"/>
  <c r="G215" i="1"/>
  <c r="F215" i="1"/>
  <c r="J205" i="1"/>
  <c r="I205" i="1"/>
  <c r="H203" i="1"/>
  <c r="G203" i="1"/>
  <c r="F203" i="1"/>
  <c r="J215" i="1" l="1"/>
  <c r="J203" i="1"/>
  <c r="I215" i="1"/>
  <c r="I203" i="1"/>
  <c r="I287" i="1"/>
  <c r="H285" i="1"/>
  <c r="G285" i="1"/>
  <c r="F285" i="1"/>
  <c r="J285" i="1" l="1"/>
  <c r="I285" i="1"/>
  <c r="I335" i="1" l="1"/>
  <c r="H333" i="1"/>
  <c r="G333" i="1"/>
  <c r="F333" i="1"/>
  <c r="I292" i="1"/>
  <c r="I268" i="1"/>
  <c r="I260" i="1"/>
  <c r="I256" i="1"/>
  <c r="J333" i="1" l="1"/>
  <c r="I352" i="1"/>
  <c r="F349" i="1"/>
  <c r="J352" i="1"/>
  <c r="H349" i="1"/>
  <c r="G349" i="1"/>
  <c r="J351" i="1"/>
  <c r="I333" i="1"/>
  <c r="I351" i="1"/>
  <c r="I624" i="1"/>
  <c r="I623" i="1"/>
  <c r="H621" i="1"/>
  <c r="G621" i="1"/>
  <c r="F621" i="1"/>
  <c r="J621" i="1" l="1"/>
  <c r="I574" i="1"/>
  <c r="I349" i="1"/>
  <c r="J349" i="1"/>
  <c r="I621" i="1"/>
  <c r="G91" i="1" l="1"/>
  <c r="H91" i="1"/>
  <c r="F91" i="1"/>
  <c r="F417" i="1"/>
  <c r="I429" i="1"/>
  <c r="I428" i="1"/>
  <c r="H426" i="1"/>
  <c r="G426" i="1"/>
  <c r="F426" i="1"/>
  <c r="I457" i="1" l="1"/>
  <c r="I426" i="1"/>
  <c r="J198" i="1"/>
  <c r="J197" i="1"/>
  <c r="I198" i="1"/>
  <c r="I197" i="1"/>
  <c r="I85" i="1" l="1"/>
  <c r="H83" i="1"/>
  <c r="J83" i="1" s="1"/>
  <c r="G83" i="1"/>
  <c r="F83" i="1"/>
  <c r="J89" i="1"/>
  <c r="I89" i="1"/>
  <c r="H87" i="1"/>
  <c r="G87" i="1"/>
  <c r="F87" i="1"/>
  <c r="J87" i="1" l="1"/>
  <c r="I83" i="1"/>
  <c r="I87" i="1"/>
  <c r="I444" i="1" l="1"/>
  <c r="H442" i="1"/>
  <c r="G442" i="1"/>
  <c r="F442" i="1"/>
  <c r="I442" i="1" l="1"/>
  <c r="H236" i="1" l="1"/>
  <c r="J201" i="1"/>
  <c r="I201" i="1"/>
  <c r="H199" i="1"/>
  <c r="G199" i="1"/>
  <c r="F199" i="1"/>
  <c r="J199" i="1" l="1"/>
  <c r="G593" i="1" l="1"/>
  <c r="G552" i="1" l="1"/>
  <c r="H552" i="1"/>
  <c r="F552" i="1"/>
  <c r="I81" i="1"/>
  <c r="H79" i="1"/>
  <c r="G79" i="1"/>
  <c r="F79" i="1"/>
  <c r="J77" i="1"/>
  <c r="I77" i="1"/>
  <c r="H75" i="1"/>
  <c r="G75" i="1"/>
  <c r="F75" i="1"/>
  <c r="I21" i="1"/>
  <c r="J75" i="1" l="1"/>
  <c r="I79" i="1"/>
  <c r="I75" i="1"/>
  <c r="J214" i="1"/>
  <c r="I210" i="1"/>
  <c r="J210" i="1"/>
  <c r="G159" i="1"/>
  <c r="I482" i="1" l="1"/>
  <c r="I481" i="1"/>
  <c r="I504" i="1"/>
  <c r="I503" i="1"/>
  <c r="H501" i="1"/>
  <c r="G501" i="1"/>
  <c r="F501" i="1"/>
  <c r="I501" i="1" l="1"/>
  <c r="F533" i="1"/>
  <c r="J378" i="1" l="1"/>
  <c r="J411" i="1"/>
  <c r="J400" i="1"/>
  <c r="J399" i="1"/>
  <c r="I392" i="1"/>
  <c r="I420" i="1" l="1"/>
  <c r="I419" i="1"/>
  <c r="I283" i="1" l="1"/>
  <c r="H281" i="1"/>
  <c r="G281" i="1"/>
  <c r="F281" i="1"/>
  <c r="I332" i="1"/>
  <c r="I280" i="1"/>
  <c r="I279" i="1"/>
  <c r="H277" i="1"/>
  <c r="G277" i="1"/>
  <c r="F277" i="1"/>
  <c r="I312" i="1"/>
  <c r="I311" i="1"/>
  <c r="H309" i="1"/>
  <c r="G309" i="1"/>
  <c r="F309" i="1"/>
  <c r="J281" i="1" l="1"/>
  <c r="J309" i="1"/>
  <c r="I281" i="1"/>
  <c r="I277" i="1"/>
  <c r="I309" i="1"/>
  <c r="I73" i="1"/>
  <c r="H71" i="1"/>
  <c r="G71" i="1"/>
  <c r="F71" i="1"/>
  <c r="J54" i="1"/>
  <c r="J53" i="1"/>
  <c r="J71" i="1" l="1"/>
  <c r="I71" i="1"/>
  <c r="I194" i="1"/>
  <c r="J194" i="1"/>
  <c r="F422" i="1" l="1"/>
  <c r="J361" i="1" l="1"/>
  <c r="J360" i="1"/>
  <c r="G358" i="1"/>
  <c r="J663" i="1"/>
  <c r="G645" i="1"/>
  <c r="F43" i="1" l="1"/>
  <c r="J42" i="1" l="1"/>
  <c r="J41" i="1"/>
  <c r="J69" i="1"/>
  <c r="J65" i="1"/>
  <c r="J37" i="1"/>
  <c r="I356" i="1" l="1"/>
  <c r="J357" i="1"/>
  <c r="J356" i="1"/>
  <c r="H645" i="1"/>
  <c r="G644" i="1"/>
  <c r="H644" i="1"/>
  <c r="F645" i="1"/>
  <c r="F644" i="1"/>
  <c r="F519" i="1" l="1"/>
  <c r="I69" i="1"/>
  <c r="H67" i="1"/>
  <c r="G67" i="1"/>
  <c r="F67" i="1"/>
  <c r="J67" i="1" l="1"/>
  <c r="I67" i="1"/>
  <c r="J17" i="1" l="1"/>
  <c r="J18" i="1"/>
  <c r="G631" i="1" l="1"/>
  <c r="H631" i="1"/>
  <c r="J631" i="1" s="1"/>
  <c r="F632" i="1"/>
  <c r="I632" i="1" s="1"/>
  <c r="F631" i="1"/>
  <c r="I631" i="1" l="1"/>
  <c r="F629" i="1"/>
  <c r="H629" i="1"/>
  <c r="G629" i="1"/>
  <c r="I629" i="1" s="1"/>
  <c r="H735" i="1"/>
  <c r="G735" i="1"/>
  <c r="F735" i="1"/>
  <c r="J629" i="1" l="1"/>
  <c r="F672" i="1"/>
  <c r="F743" i="1" l="1"/>
  <c r="H711" i="1" l="1"/>
  <c r="G711" i="1"/>
  <c r="F711" i="1"/>
  <c r="I709" i="1"/>
  <c r="H707" i="1"/>
  <c r="J707" i="1" s="1"/>
  <c r="G707" i="1"/>
  <c r="F707" i="1"/>
  <c r="G658" i="1"/>
  <c r="H658" i="1"/>
  <c r="G657" i="1"/>
  <c r="H657" i="1"/>
  <c r="F658" i="1"/>
  <c r="F657" i="1"/>
  <c r="I620" i="1"/>
  <c r="I619" i="1"/>
  <c r="H617" i="1"/>
  <c r="G617" i="1"/>
  <c r="F617" i="1"/>
  <c r="I616" i="1"/>
  <c r="I615" i="1"/>
  <c r="H613" i="1"/>
  <c r="G613" i="1"/>
  <c r="F613" i="1"/>
  <c r="I612" i="1"/>
  <c r="I611" i="1"/>
  <c r="H609" i="1"/>
  <c r="G609" i="1"/>
  <c r="F609" i="1"/>
  <c r="I608" i="1"/>
  <c r="I607" i="1"/>
  <c r="H605" i="1"/>
  <c r="G605" i="1"/>
  <c r="F605" i="1"/>
  <c r="I603" i="1"/>
  <c r="H601" i="1"/>
  <c r="G601" i="1"/>
  <c r="F601" i="1"/>
  <c r="I243" i="1"/>
  <c r="I242" i="1"/>
  <c r="G240" i="1"/>
  <c r="F240" i="1"/>
  <c r="J657" i="1" l="1"/>
  <c r="J240" i="1"/>
  <c r="J613" i="1"/>
  <c r="J609" i="1"/>
  <c r="J605" i="1"/>
  <c r="J617" i="1"/>
  <c r="J601" i="1"/>
  <c r="F370" i="1"/>
  <c r="J658" i="1"/>
  <c r="F536" i="1"/>
  <c r="I617" i="1"/>
  <c r="I605" i="1"/>
  <c r="H536" i="1"/>
  <c r="G536" i="1"/>
  <c r="I609" i="1"/>
  <c r="I711" i="1"/>
  <c r="I707" i="1"/>
  <c r="I613" i="1"/>
  <c r="I601" i="1"/>
  <c r="I240" i="1"/>
  <c r="G207" i="1" l="1"/>
  <c r="H207" i="1"/>
  <c r="F207" i="1"/>
  <c r="G195" i="1"/>
  <c r="H195" i="1"/>
  <c r="F195" i="1"/>
  <c r="G183" i="1"/>
  <c r="F159" i="1"/>
  <c r="I162" i="1"/>
  <c r="J162" i="1"/>
  <c r="J57" i="1"/>
  <c r="J195" i="1" l="1"/>
  <c r="J207" i="1"/>
  <c r="J182" i="1"/>
  <c r="J181" i="1"/>
  <c r="I159" i="1"/>
  <c r="H179" i="1"/>
  <c r="I207" i="1"/>
  <c r="J159" i="1"/>
  <c r="I478" i="1" l="1"/>
  <c r="J58" i="1" l="1"/>
  <c r="I18" i="1" l="1"/>
  <c r="I357" i="1"/>
  <c r="I361" i="1"/>
  <c r="I360" i="1"/>
  <c r="H354" i="1"/>
  <c r="G354" i="1"/>
  <c r="F354" i="1"/>
  <c r="J354" i="1" l="1"/>
  <c r="I354" i="1"/>
  <c r="G520" i="1"/>
  <c r="H520" i="1"/>
  <c r="F520" i="1"/>
  <c r="H526" i="1"/>
  <c r="G526" i="1"/>
  <c r="F526" i="1"/>
  <c r="H389" i="1"/>
  <c r="N360" i="1" l="1"/>
  <c r="F655" i="1"/>
  <c r="I416" i="1"/>
  <c r="I415" i="1"/>
  <c r="J66" i="1" l="1"/>
  <c r="G691" i="1" l="1"/>
  <c r="F691" i="1"/>
  <c r="I691" i="1" l="1"/>
  <c r="I238" i="1"/>
  <c r="T7" i="1" l="1"/>
  <c r="H191" i="1" l="1"/>
  <c r="J185" i="1"/>
  <c r="I185" i="1"/>
  <c r="J119" i="1"/>
  <c r="I195" i="1" l="1"/>
  <c r="F401" i="1"/>
  <c r="F731" i="1"/>
  <c r="H731" i="1" l="1"/>
  <c r="G731" i="1"/>
  <c r="I730" i="1"/>
  <c r="I729" i="1"/>
  <c r="H727" i="1"/>
  <c r="G727" i="1"/>
  <c r="F727" i="1"/>
  <c r="I726" i="1"/>
  <c r="J727" i="1" l="1"/>
  <c r="F642" i="1"/>
  <c r="I727" i="1"/>
  <c r="G39" i="1" l="1"/>
  <c r="H39" i="1"/>
  <c r="F39" i="1"/>
  <c r="J39" i="1" l="1"/>
  <c r="I66" i="1"/>
  <c r="I65" i="1"/>
  <c r="H63" i="1"/>
  <c r="G63" i="1"/>
  <c r="I62" i="1"/>
  <c r="I61" i="1"/>
  <c r="H59" i="1"/>
  <c r="G59" i="1"/>
  <c r="F59" i="1"/>
  <c r="I37" i="1"/>
  <c r="H35" i="1"/>
  <c r="G35" i="1"/>
  <c r="F35" i="1"/>
  <c r="I34" i="1"/>
  <c r="I33" i="1"/>
  <c r="H31" i="1"/>
  <c r="G31" i="1"/>
  <c r="F31" i="1"/>
  <c r="J59" i="1" l="1"/>
  <c r="J35" i="1"/>
  <c r="J63" i="1"/>
  <c r="I31" i="1"/>
  <c r="I63" i="1"/>
  <c r="I59" i="1"/>
  <c r="I35" i="1"/>
  <c r="I725" i="1"/>
  <c r="H723" i="1"/>
  <c r="G723" i="1"/>
  <c r="F723" i="1"/>
  <c r="J723" i="1" l="1"/>
  <c r="G719" i="1"/>
  <c r="H719" i="1"/>
  <c r="F719" i="1"/>
  <c r="I722" i="1"/>
  <c r="I721" i="1"/>
  <c r="I723" i="1"/>
  <c r="I684" i="1"/>
  <c r="H681" i="1"/>
  <c r="G681" i="1"/>
  <c r="F681" i="1"/>
  <c r="H703" i="1"/>
  <c r="G703" i="1"/>
  <c r="F703" i="1"/>
  <c r="J719" i="1" l="1"/>
  <c r="I272" i="1"/>
  <c r="I719" i="1"/>
  <c r="F699" i="1"/>
  <c r="H269" i="1"/>
  <c r="I681" i="1"/>
  <c r="G269" i="1"/>
  <c r="I331" i="1"/>
  <c r="G329" i="1"/>
  <c r="H329" i="1"/>
  <c r="F329" i="1"/>
  <c r="I271" i="1"/>
  <c r="F269" i="1"/>
  <c r="I680" i="1"/>
  <c r="I679" i="1"/>
  <c r="H677" i="1"/>
  <c r="G677" i="1"/>
  <c r="F677" i="1"/>
  <c r="J329" i="1" l="1"/>
  <c r="I269" i="1"/>
  <c r="G699" i="1"/>
  <c r="I699" i="1" s="1"/>
  <c r="I702" i="1"/>
  <c r="H699" i="1"/>
  <c r="I701" i="1"/>
  <c r="I329" i="1"/>
  <c r="I677" i="1"/>
  <c r="G413" i="1"/>
  <c r="H413" i="1"/>
  <c r="G393" i="1"/>
  <c r="I391" i="1"/>
  <c r="G389" i="1"/>
  <c r="J389" i="1" s="1"/>
  <c r="F389" i="1"/>
  <c r="I388" i="1"/>
  <c r="I387" i="1"/>
  <c r="H385" i="1"/>
  <c r="G385" i="1"/>
  <c r="F385" i="1"/>
  <c r="G191" i="1"/>
  <c r="F191" i="1"/>
  <c r="G187" i="1"/>
  <c r="J383" i="1" l="1"/>
  <c r="J382" i="1"/>
  <c r="F380" i="1"/>
  <c r="I389" i="1"/>
  <c r="I385" i="1"/>
  <c r="I191" i="1"/>
  <c r="J191" i="1"/>
  <c r="J189" i="1"/>
  <c r="I189" i="1"/>
  <c r="I169" i="1"/>
  <c r="J158" i="1"/>
  <c r="I158" i="1"/>
  <c r="J157" i="1"/>
  <c r="I157" i="1"/>
  <c r="J153" i="1"/>
  <c r="I153" i="1"/>
  <c r="J373" i="1" l="1"/>
  <c r="J372" i="1"/>
  <c r="J377" i="1"/>
  <c r="I181" i="1"/>
  <c r="H110" i="1" l="1"/>
  <c r="I600" i="1"/>
  <c r="G543" i="1"/>
  <c r="H543" i="1"/>
  <c r="F543" i="1"/>
  <c r="G542" i="1"/>
  <c r="H542" i="1"/>
  <c r="F542" i="1"/>
  <c r="F7" i="1" s="1"/>
  <c r="F540" i="1" l="1"/>
  <c r="I114" i="1"/>
  <c r="I115" i="1"/>
  <c r="F110" i="1"/>
  <c r="H112" i="1"/>
  <c r="G112" i="1"/>
  <c r="J115" i="1"/>
  <c r="J114" i="1"/>
  <c r="G686" i="1"/>
  <c r="I675" i="1"/>
  <c r="G672" i="1"/>
  <c r="I674" i="1"/>
  <c r="H672" i="1"/>
  <c r="F454" i="1"/>
  <c r="I686" i="1" l="1"/>
  <c r="H691" i="1"/>
  <c r="J691" i="1" s="1"/>
  <c r="F487" i="1"/>
  <c r="I112" i="1"/>
  <c r="J112" i="1"/>
  <c r="F107" i="1"/>
  <c r="I672" i="1"/>
  <c r="H686" i="1" l="1"/>
  <c r="J686" i="1" s="1"/>
  <c r="I666" i="1" l="1"/>
  <c r="G664" i="1"/>
  <c r="H664" i="1"/>
  <c r="F664" i="1"/>
  <c r="J664" i="1" l="1"/>
  <c r="F647" i="1"/>
  <c r="G668" i="1" l="1"/>
  <c r="H668" i="1"/>
  <c r="F668" i="1"/>
  <c r="J668" i="1" l="1"/>
  <c r="G15" i="1"/>
  <c r="H15" i="1"/>
  <c r="F15" i="1"/>
  <c r="J15" i="1" l="1"/>
  <c r="H479" i="1"/>
  <c r="G479" i="1"/>
  <c r="F479" i="1"/>
  <c r="J479" i="1" l="1"/>
  <c r="I479" i="1"/>
  <c r="I456" i="1"/>
  <c r="G545" i="1" l="1"/>
  <c r="I670" i="1" l="1"/>
  <c r="I599" i="1" l="1"/>
  <c r="G561" i="1" l="1"/>
  <c r="G558" i="1" l="1"/>
  <c r="I668" i="1" l="1"/>
  <c r="H545" i="1" l="1"/>
  <c r="H561" i="1"/>
  <c r="G549" i="1"/>
  <c r="H549" i="1"/>
  <c r="G554" i="1"/>
  <c r="H554" i="1"/>
  <c r="H558" i="1" l="1"/>
  <c r="I433" i="1" l="1"/>
  <c r="G454" i="1" l="1"/>
  <c r="H589" i="1" l="1"/>
  <c r="H517" i="1" l="1"/>
  <c r="G517" i="1"/>
  <c r="J244" i="1" l="1"/>
  <c r="J12" i="1"/>
  <c r="J13" i="1"/>
  <c r="G589" i="1" l="1"/>
  <c r="G581" i="1"/>
  <c r="G597" i="1" l="1"/>
  <c r="H597" i="1"/>
  <c r="J597" i="1" s="1"/>
  <c r="F597" i="1"/>
  <c r="I597" i="1" l="1"/>
  <c r="I664" i="1"/>
  <c r="G531" i="1" l="1"/>
  <c r="H531" i="1"/>
  <c r="I663" i="1" l="1"/>
  <c r="I662" i="1"/>
  <c r="I327" i="1"/>
  <c r="I291" i="1"/>
  <c r="I267" i="1"/>
  <c r="I264" i="1"/>
  <c r="I263" i="1"/>
  <c r="I259" i="1"/>
  <c r="I255" i="1"/>
  <c r="I252" i="1"/>
  <c r="I251" i="1"/>
  <c r="I239" i="1"/>
  <c r="I227" i="1"/>
  <c r="I226" i="1"/>
  <c r="I182" i="1"/>
  <c r="I170" i="1"/>
  <c r="I58" i="1"/>
  <c r="I57" i="1"/>
  <c r="I54" i="1"/>
  <c r="I53" i="1"/>
  <c r="I49" i="1"/>
  <c r="I46" i="1"/>
  <c r="I45" i="1"/>
  <c r="I42" i="1"/>
  <c r="I41" i="1"/>
  <c r="I30" i="1"/>
  <c r="I29" i="1"/>
  <c r="I25" i="1"/>
  <c r="I17" i="1"/>
  <c r="H660" i="1" l="1"/>
  <c r="G660" i="1"/>
  <c r="F660" i="1"/>
  <c r="J660" i="1" l="1"/>
  <c r="I660" i="1"/>
  <c r="G236" i="1" l="1"/>
  <c r="J236" i="1" s="1"/>
  <c r="F236" i="1"/>
  <c r="I236" i="1" l="1"/>
  <c r="I658" i="1" l="1"/>
  <c r="I657" i="1"/>
  <c r="G655" i="1"/>
  <c r="H655" i="1"/>
  <c r="J655" i="1" l="1"/>
  <c r="I655" i="1"/>
  <c r="J132" i="1"/>
  <c r="I596" i="1"/>
  <c r="I595" i="1"/>
  <c r="I592" i="1"/>
  <c r="I588" i="1"/>
  <c r="I587" i="1"/>
  <c r="I584" i="1"/>
  <c r="I583" i="1"/>
  <c r="I500" i="1"/>
  <c r="I499" i="1"/>
  <c r="I754" i="1"/>
  <c r="I753" i="1"/>
  <c r="I746" i="1"/>
  <c r="I745" i="1"/>
  <c r="I437" i="1"/>
  <c r="I436" i="1"/>
  <c r="I432" i="1"/>
  <c r="I425" i="1"/>
  <c r="I424" i="1"/>
  <c r="I408" i="1"/>
  <c r="I407" i="1"/>
  <c r="I404" i="1"/>
  <c r="I403" i="1"/>
  <c r="I396" i="1"/>
  <c r="I395" i="1"/>
  <c r="I132" i="1"/>
  <c r="I246" i="1" l="1"/>
  <c r="I12" i="1" l="1"/>
  <c r="G224" i="1"/>
  <c r="H224" i="1"/>
  <c r="F224" i="1"/>
  <c r="H358" i="1"/>
  <c r="J358" i="1" s="1"/>
  <c r="F358" i="1"/>
  <c r="N352" i="1" s="1"/>
  <c r="G51" i="1"/>
  <c r="H51" i="1"/>
  <c r="F51" i="1"/>
  <c r="G47" i="1"/>
  <c r="H47" i="1"/>
  <c r="J47" i="1" s="1"/>
  <c r="G43" i="1"/>
  <c r="H43" i="1"/>
  <c r="G55" i="1"/>
  <c r="H55" i="1"/>
  <c r="F55" i="1"/>
  <c r="J224" i="1" l="1"/>
  <c r="J43" i="1"/>
  <c r="J51" i="1"/>
  <c r="J55" i="1"/>
  <c r="I358" i="1"/>
  <c r="H487" i="1"/>
  <c r="I43" i="1"/>
  <c r="I224" i="1"/>
  <c r="I55" i="1"/>
  <c r="I51" i="1"/>
  <c r="I39" i="1"/>
  <c r="G10" i="1"/>
  <c r="H10" i="1"/>
  <c r="G167" i="1"/>
  <c r="G261" i="1"/>
  <c r="H261" i="1"/>
  <c r="G265" i="1"/>
  <c r="H265" i="1"/>
  <c r="G289" i="1"/>
  <c r="H289" i="1"/>
  <c r="G321" i="1"/>
  <c r="H321" i="1"/>
  <c r="G325" i="1"/>
  <c r="H325" i="1"/>
  <c r="F325" i="1"/>
  <c r="F321" i="1"/>
  <c r="F289" i="1"/>
  <c r="F265" i="1"/>
  <c r="F261" i="1"/>
  <c r="G257" i="1"/>
  <c r="H257" i="1"/>
  <c r="F257" i="1"/>
  <c r="G253" i="1"/>
  <c r="H253" i="1"/>
  <c r="J253" i="1" s="1"/>
  <c r="F253" i="1"/>
  <c r="G249" i="1"/>
  <c r="H249" i="1"/>
  <c r="F249" i="1"/>
  <c r="H187" i="1"/>
  <c r="H183" i="1"/>
  <c r="J179" i="1"/>
  <c r="G155" i="1"/>
  <c r="H155" i="1"/>
  <c r="H151" i="1"/>
  <c r="F151" i="1"/>
  <c r="F155" i="1"/>
  <c r="F183" i="1"/>
  <c r="F187" i="1"/>
  <c r="G117" i="1"/>
  <c r="H117" i="1"/>
  <c r="G129" i="1"/>
  <c r="H129" i="1"/>
  <c r="F129" i="1"/>
  <c r="F117" i="1"/>
  <c r="J261" i="1" l="1"/>
  <c r="J249" i="1"/>
  <c r="J257" i="1"/>
  <c r="J325" i="1"/>
  <c r="J167" i="1"/>
  <c r="J10" i="1"/>
  <c r="I179" i="1"/>
  <c r="I257" i="1"/>
  <c r="I265" i="1"/>
  <c r="I167" i="1"/>
  <c r="I253" i="1"/>
  <c r="I249" i="1"/>
  <c r="I325" i="1"/>
  <c r="I289" i="1"/>
  <c r="I261" i="1"/>
  <c r="J117" i="1"/>
  <c r="I187" i="1"/>
  <c r="J129" i="1"/>
  <c r="J151" i="1"/>
  <c r="J155" i="1"/>
  <c r="J183" i="1"/>
  <c r="I151" i="1"/>
  <c r="I155" i="1"/>
  <c r="I183" i="1"/>
  <c r="I117" i="1"/>
  <c r="I129" i="1"/>
  <c r="J187" i="1"/>
  <c r="G27" i="1"/>
  <c r="H27" i="1"/>
  <c r="F27" i="1"/>
  <c r="G19" i="1"/>
  <c r="H19" i="1"/>
  <c r="F19" i="1"/>
  <c r="G23" i="1"/>
  <c r="H23" i="1"/>
  <c r="F23" i="1"/>
  <c r="G647" i="1"/>
  <c r="H647" i="1"/>
  <c r="H638" i="1"/>
  <c r="G638" i="1"/>
  <c r="F638" i="1"/>
  <c r="H634" i="1"/>
  <c r="G634" i="1"/>
  <c r="F634" i="1"/>
  <c r="G585" i="1"/>
  <c r="H585" i="1"/>
  <c r="J585" i="1" s="1"/>
  <c r="F585" i="1"/>
  <c r="H581" i="1"/>
  <c r="J581" i="1" s="1"/>
  <c r="F581" i="1"/>
  <c r="H593" i="1"/>
  <c r="J593" i="1" s="1"/>
  <c r="F593" i="1"/>
  <c r="F589" i="1"/>
  <c r="J634" i="1" l="1"/>
  <c r="I638" i="1"/>
  <c r="I634" i="1"/>
  <c r="J638" i="1"/>
  <c r="I19" i="1"/>
  <c r="F567" i="1"/>
  <c r="I23" i="1"/>
  <c r="I15" i="1"/>
  <c r="I27" i="1"/>
  <c r="I581" i="1"/>
  <c r="I653" i="1"/>
  <c r="I593" i="1"/>
  <c r="I575" i="1"/>
  <c r="H8" i="1"/>
  <c r="I589" i="1"/>
  <c r="I591" i="1"/>
  <c r="I585" i="1"/>
  <c r="I654" i="1"/>
  <c r="H642" i="1"/>
  <c r="G651" i="1"/>
  <c r="G642" i="1"/>
  <c r="H651" i="1"/>
  <c r="J651" i="1" s="1"/>
  <c r="H572" i="1"/>
  <c r="H7" i="1"/>
  <c r="G8" i="1" l="1"/>
  <c r="J570" i="1"/>
  <c r="I570" i="1"/>
  <c r="G572" i="1"/>
  <c r="I572" i="1" s="1"/>
  <c r="I651" i="1"/>
  <c r="J572" i="1" l="1"/>
  <c r="G7" i="1"/>
  <c r="J569" i="1"/>
  <c r="J148" i="1"/>
  <c r="I149" i="1"/>
  <c r="I148" i="1"/>
  <c r="I214" i="1"/>
  <c r="J149" i="1"/>
  <c r="I569" i="1"/>
  <c r="F211" i="1"/>
  <c r="G211" i="1"/>
  <c r="H211" i="1"/>
  <c r="G146" i="1"/>
  <c r="I567" i="1" l="1"/>
  <c r="J567" i="1"/>
  <c r="J211" i="1"/>
  <c r="J146" i="1"/>
  <c r="I211" i="1"/>
  <c r="I144" i="1"/>
  <c r="J144" i="1"/>
  <c r="F561" i="1" l="1"/>
  <c r="F8" i="1" s="1"/>
  <c r="H563" i="1"/>
  <c r="G563" i="1"/>
  <c r="F563" i="1"/>
  <c r="F554" i="1"/>
  <c r="F545" i="1"/>
  <c r="F558" i="1" l="1"/>
  <c r="F549" i="1"/>
  <c r="I247" i="1"/>
  <c r="G540" i="1"/>
  <c r="H540" i="1"/>
  <c r="F517" i="1" l="1"/>
  <c r="F531" i="1"/>
  <c r="H522" i="1"/>
  <c r="F522" i="1"/>
  <c r="G522" i="1"/>
  <c r="N554" i="1" l="1"/>
  <c r="G475" i="1" l="1"/>
  <c r="H475" i="1"/>
  <c r="G471" i="1"/>
  <c r="G467" i="1"/>
  <c r="G463" i="1"/>
  <c r="F475" i="1"/>
  <c r="F471" i="1"/>
  <c r="F467" i="1"/>
  <c r="F463" i="1"/>
  <c r="G459" i="1"/>
  <c r="F459" i="1"/>
  <c r="I459" i="1" l="1"/>
  <c r="I467" i="1"/>
  <c r="I463" i="1"/>
  <c r="I471" i="1"/>
  <c r="I475" i="1"/>
  <c r="H471" i="1"/>
  <c r="J471" i="1" s="1"/>
  <c r="I454" i="1"/>
  <c r="G492" i="1"/>
  <c r="H492" i="1"/>
  <c r="G497" i="1"/>
  <c r="H497" i="1"/>
  <c r="F497" i="1"/>
  <c r="H467" i="1" l="1"/>
  <c r="J467" i="1" s="1"/>
  <c r="I489" i="1"/>
  <c r="I490" i="1"/>
  <c r="I497" i="1"/>
  <c r="F492" i="1"/>
  <c r="I492" i="1" s="1"/>
  <c r="G487" i="1"/>
  <c r="I487" i="1" l="1"/>
  <c r="H463" i="1" l="1"/>
  <c r="J463" i="1" s="1"/>
  <c r="H459" i="1" l="1"/>
  <c r="J459" i="1" s="1"/>
  <c r="G751" i="1"/>
  <c r="H751" i="1"/>
  <c r="F751" i="1"/>
  <c r="G422" i="1"/>
  <c r="H422" i="1"/>
  <c r="G409" i="1"/>
  <c r="I409" i="1" s="1"/>
  <c r="H409" i="1"/>
  <c r="G405" i="1"/>
  <c r="H405" i="1"/>
  <c r="G401" i="1"/>
  <c r="H401" i="1"/>
  <c r="G397" i="1"/>
  <c r="H397" i="1"/>
  <c r="H393" i="1"/>
  <c r="F413" i="1"/>
  <c r="I413" i="1" s="1"/>
  <c r="F409" i="1"/>
  <c r="F405" i="1"/>
  <c r="F397" i="1"/>
  <c r="F393" i="1"/>
  <c r="G417" i="1"/>
  <c r="F430" i="1"/>
  <c r="G430" i="1"/>
  <c r="F434" i="1"/>
  <c r="G434" i="1"/>
  <c r="J401" i="1" l="1"/>
  <c r="J408" i="1"/>
  <c r="J405" i="1"/>
  <c r="I397" i="1"/>
  <c r="J397" i="1"/>
  <c r="J409" i="1"/>
  <c r="H370" i="1"/>
  <c r="H454" i="1"/>
  <c r="J454" i="1" s="1"/>
  <c r="G370" i="1"/>
  <c r="I370" i="1" s="1"/>
  <c r="I434" i="1"/>
  <c r="I430" i="1"/>
  <c r="I401" i="1"/>
  <c r="I417" i="1"/>
  <c r="I383" i="1"/>
  <c r="I393" i="1"/>
  <c r="I405" i="1"/>
  <c r="I422" i="1"/>
  <c r="I751" i="1"/>
  <c r="I749" i="1"/>
  <c r="I382" i="1"/>
  <c r="I750" i="1"/>
  <c r="H747" i="1"/>
  <c r="F747" i="1"/>
  <c r="G747" i="1"/>
  <c r="G380" i="1"/>
  <c r="H380" i="1"/>
  <c r="J747" i="1" l="1"/>
  <c r="J380" i="1"/>
  <c r="J370" i="1"/>
  <c r="I378" i="1"/>
  <c r="I377" i="1"/>
  <c r="H375" i="1"/>
  <c r="I747" i="1"/>
  <c r="I380" i="1"/>
  <c r="G375" i="1"/>
  <c r="G743" i="1"/>
  <c r="I743" i="1" s="1"/>
  <c r="H743" i="1"/>
  <c r="H434" i="1"/>
  <c r="H430" i="1"/>
  <c r="H417" i="1"/>
  <c r="J417" i="1" s="1"/>
  <c r="J375" i="1" l="1"/>
  <c r="I372" i="1"/>
  <c r="I373" i="1"/>
  <c r="F375" i="1"/>
  <c r="I375" i="1" l="1"/>
  <c r="F219" i="1" l="1"/>
  <c r="F5" i="1" s="1"/>
  <c r="I244" i="1"/>
  <c r="J7" i="1" l="1"/>
  <c r="G219" i="1"/>
  <c r="I219" i="1" s="1"/>
  <c r="H219" i="1"/>
  <c r="J219" i="1" l="1"/>
  <c r="I146" i="1"/>
  <c r="I143" i="1"/>
  <c r="J110" i="1"/>
  <c r="J109" i="1"/>
  <c r="I109" i="1"/>
  <c r="I110" i="1"/>
  <c r="J143" i="1"/>
  <c r="H107" i="1"/>
  <c r="H5" i="1" s="1"/>
  <c r="G107" i="1"/>
  <c r="G5" i="1" s="1"/>
  <c r="J141" i="1" l="1"/>
  <c r="I107" i="1"/>
  <c r="J107" i="1"/>
  <c r="I7" i="1"/>
  <c r="J8" i="1"/>
  <c r="I141" i="1"/>
  <c r="J5" i="1" l="1"/>
  <c r="I13" i="1"/>
  <c r="F47" i="1"/>
  <c r="I47" i="1" s="1"/>
  <c r="I10" i="1" l="1"/>
  <c r="I5" i="1" l="1"/>
  <c r="I8" i="1"/>
</calcChain>
</file>

<file path=xl/sharedStrings.xml><?xml version="1.0" encoding="utf-8"?>
<sst xmlns="http://schemas.openxmlformats.org/spreadsheetml/2006/main" count="1196" uniqueCount="424">
  <si>
    <t xml:space="preserve"> N
п/п</t>
  </si>
  <si>
    <t xml:space="preserve"> Наименование государственной программы Российской Федерации</t>
  </si>
  <si>
    <t xml:space="preserve"> Наименование мероприятий 
по Республике Дагестан </t>
  </si>
  <si>
    <t xml:space="preserve">Источники финансирования </t>
  </si>
  <si>
    <t xml:space="preserve">Утвержденный объем финансирования по состоянию на отчетную дату  </t>
  </si>
  <si>
    <t xml:space="preserve">Профинансировано с начала года </t>
  </si>
  <si>
    <t>Освоено с начала года</t>
  </si>
  <si>
    <t xml:space="preserve">Уровень финансирования                                                       %                                     </t>
  </si>
  <si>
    <t>Уровень освоения                                                                                                                                                  %</t>
  </si>
  <si>
    <t>Ответственные за  реализацию мероприятий      программы по Республике Дагестан</t>
  </si>
  <si>
    <t>Примечание</t>
  </si>
  <si>
    <t>Всего</t>
  </si>
  <si>
    <t>в том числе:</t>
  </si>
  <si>
    <t>федеральный бюджет</t>
  </si>
  <si>
    <t>республиканский бюджет</t>
  </si>
  <si>
    <t>В том числе:</t>
  </si>
  <si>
    <t xml:space="preserve"> Наименование  подпрограмм и основных мероприятий </t>
  </si>
  <si>
    <t>1.1.</t>
  </si>
  <si>
    <t>в том числе</t>
  </si>
  <si>
    <t>1.</t>
  </si>
  <si>
    <t>Государственная программа Российской Федерации "Содействие занятости населения"</t>
  </si>
  <si>
    <t>Всего:</t>
  </si>
  <si>
    <t xml:space="preserve"> федеральный бюджет</t>
  </si>
  <si>
    <t xml:space="preserve">республиканский бюджет </t>
  </si>
  <si>
    <t>4.</t>
  </si>
  <si>
    <t>2.</t>
  </si>
  <si>
    <t>Минтруд РД</t>
  </si>
  <si>
    <t>4.1.</t>
  </si>
  <si>
    <t>4.2.</t>
  </si>
  <si>
    <t>Государственная программа Российской Федерации "Социальная поддержка граждан"</t>
  </si>
  <si>
    <t>Минобрнауки РД</t>
  </si>
  <si>
    <t>5.</t>
  </si>
  <si>
    <t>3.</t>
  </si>
  <si>
    <t>3.1.</t>
  </si>
  <si>
    <t>Государственная программа Российской Федерации "Развитие Северо-Кавказского федерального округа"</t>
  </si>
  <si>
    <t xml:space="preserve">     </t>
  </si>
  <si>
    <t>Государственная программа Российской Федерации "Развитие здравоохранения"</t>
  </si>
  <si>
    <t>6.</t>
  </si>
  <si>
    <t>6.1.</t>
  </si>
  <si>
    <t>6.2.</t>
  </si>
  <si>
    <t>6.3.</t>
  </si>
  <si>
    <t>6.4.</t>
  </si>
  <si>
    <t>Минстрой РД</t>
  </si>
  <si>
    <t>7.</t>
  </si>
  <si>
    <t>8.</t>
  </si>
  <si>
    <t>Подпрограмма "Развитие отраслей агропромышленного комплекса"</t>
  </si>
  <si>
    <t xml:space="preserve">федеральный бюджет </t>
  </si>
  <si>
    <t>республиканский бюджет РД</t>
  </si>
  <si>
    <t>8.1.</t>
  </si>
  <si>
    <t>8.1.1.</t>
  </si>
  <si>
    <t>Стимулирование использования высокоурожайных сортов и 
гибридов сельскохозяйственных культур (элитное семеноводство)</t>
  </si>
  <si>
    <t>Субсидирование части затрат на закладку и уход за многолетними плодовыми и ягодными насаждениями</t>
  </si>
  <si>
    <t>Развитие овцеводства и козоводства</t>
  </si>
  <si>
    <t xml:space="preserve">Стимулирование использования высокопродуктивных животных (племенное животноводство)
</t>
  </si>
  <si>
    <t>Снижение рисков в подотрасли растениеводства</t>
  </si>
  <si>
    <t xml:space="preserve">Государственная программа Российской Федерации "Доступная среда" </t>
  </si>
  <si>
    <t xml:space="preserve">
</t>
  </si>
  <si>
    <t xml:space="preserve"> «Обеспечение использования, охраны, защиты и воспроизводства лесов»</t>
  </si>
  <si>
    <t xml:space="preserve">«Обеспечение реализации государственной программы
Республики Дагестан «Развитие лесного хозяйства Республики Дагестан" </t>
  </si>
  <si>
    <t xml:space="preserve"> I -Подпрограмма «Обеспечение использования, охраны, защиты и воспроизводства лесов»</t>
  </si>
  <si>
    <t xml:space="preserve">II-Подпрограмма «Обеспечение реализации государственной программы
Республики Дагестан «Развитие лесного хозяйства Республики Дагестан" </t>
  </si>
  <si>
    <t xml:space="preserve">Государственная программа Российской Федерации "Развитие лесного хозяйства" </t>
  </si>
  <si>
    <t>Минспорт РД</t>
  </si>
  <si>
    <t>Минтруд РД, Минобрнауки РД</t>
  </si>
  <si>
    <t>Государственная программа "Развитие транспортной системы"</t>
  </si>
  <si>
    <t>Минстрой РД, администрация 
ГО "город Дербент"</t>
  </si>
  <si>
    <t>Минсельхозпрод РД</t>
  </si>
  <si>
    <t>9.1.1.</t>
  </si>
  <si>
    <t>9.1.2.</t>
  </si>
  <si>
    <t>9.1.4.</t>
  </si>
  <si>
    <t>9.1.5.</t>
  </si>
  <si>
    <t>9.1.6.</t>
  </si>
  <si>
    <t>10.</t>
  </si>
  <si>
    <t>10.1.</t>
  </si>
  <si>
    <t>10.1.1.</t>
  </si>
  <si>
    <t>11.</t>
  </si>
  <si>
    <t>11.1.</t>
  </si>
  <si>
    <t>12.</t>
  </si>
  <si>
    <t>12.1.</t>
  </si>
  <si>
    <t>13.</t>
  </si>
  <si>
    <t>13.1.</t>
  </si>
  <si>
    <t>14.1.</t>
  </si>
  <si>
    <t>15.1.</t>
  </si>
  <si>
    <t>15.</t>
  </si>
  <si>
    <t>16.1.</t>
  </si>
  <si>
    <t>17.1.</t>
  </si>
  <si>
    <t>18.1.</t>
  </si>
  <si>
    <t>20.1.</t>
  </si>
  <si>
    <t>21.1.</t>
  </si>
  <si>
    <t>22.</t>
  </si>
  <si>
    <t>Комитет по лесному хозяйству РД</t>
  </si>
  <si>
    <t>Миннац РД</t>
  </si>
  <si>
    <t>Минкультуры РД</t>
  </si>
  <si>
    <t>Минэкономразвития РД</t>
  </si>
  <si>
    <t>4.1.1</t>
  </si>
  <si>
    <t>Подпрограмма  "Развитие малого и среднего предпринимательства в Республике Дагестан" на 2018 - 2020 годы</t>
  </si>
  <si>
    <t>Государственная программа "Комплексное развитие сельских территорий"</t>
  </si>
  <si>
    <t>Государственная программа "Развитие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</si>
  <si>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Субсидии на поддержку творческой деятельности муниципальных театров в населенных пунктах с численностью населения до 300 тыс. человек</t>
  </si>
  <si>
    <t>Субсидии на поддержку творческой деятельности и техническое оснащение детских и кукольных театров</t>
  </si>
  <si>
    <t xml:space="preserve">Субсидии на обеспечение развития и укрепления материально - технической базы домов культуры в населенных пунктах с числом жителей до 50 тыс. человек </t>
  </si>
  <si>
    <t>Государственная программа Российской Федерации «Развитие культуры»</t>
  </si>
  <si>
    <t xml:space="preserve"> </t>
  </si>
  <si>
    <t xml:space="preserve">Ежемесячная выплата в связи с рождением  (усыновлением) первого ребенка </t>
  </si>
  <si>
    <t>Ежемесячная выплата на детей в возрасте  от 3 до 7 лет включительно</t>
  </si>
  <si>
    <t>Подпрограмма  "Обеспечение жилыми помещениями детей -сирот, оставшихся без попечения родителей "</t>
  </si>
  <si>
    <t xml:space="preserve">Обеспечение жилыми помещениями детей - сирот </t>
  </si>
  <si>
    <t>Подпрограмма  "Обеспечение мер социальной поддержки отдельных категорий граждан"</t>
  </si>
  <si>
    <t>Ежемесячная денежная выплата по оплате жилого помещения и коммунальных услуг федеральным категориям граждан</t>
  </si>
  <si>
    <t>Единовременные пособия и ежемесячные денежные компенсации гражданам при возникновении поствакциональных осложнений</t>
  </si>
  <si>
    <t>Субсидия на оказание несвязанной поддержки сельхозтоваропроизводителям в области растениеводства</t>
  </si>
  <si>
    <t>Стимулирование сохранения (увеличения) поголовья  скота мясных пород</t>
  </si>
  <si>
    <t>Развитие производства тонкорукой и полутонкорукой шерсти</t>
  </si>
  <si>
    <t xml:space="preserve">Развитие материально - технической базы сельскохозяйственных потребительных кооперативов </t>
  </si>
  <si>
    <t xml:space="preserve">Обеспечение своевременности оказания экстренной медицинской помощи с использованием санитарной авиации </t>
  </si>
  <si>
    <t>Переоснащение ГБУ РД "Республиканский онкологический диспансер", оказывающего помощь больным онкологическими заболеваниями</t>
  </si>
  <si>
    <t>Федеральный проект "Борьба с онкологическими заболеваниями"</t>
  </si>
  <si>
    <t>Переоснащение сети первичных сосудистых отделений, включая оборудование для ранней медицинской реабилитации</t>
  </si>
  <si>
    <t>Федеральный проект "Создание единого цифрового контура в здравоохранении на основе ЕГИСЗ"</t>
  </si>
  <si>
    <t>Финансовое обеспечение создания единого цифрового контура в здравоохранении на основе ЕГИСЗ</t>
  </si>
  <si>
    <t>Федеральный проект "Старшее поколение"</t>
  </si>
  <si>
    <t>Финансовое обеспечение расходов на организационные мероприятия, связанные с обеспечением лиц  лекарственными препаратами, предназначенных для лечения больных злокачественными образованиями</t>
  </si>
  <si>
    <t>Финансовое обеспечение на оказание высокотехнологической помощи</t>
  </si>
  <si>
    <t>Благоустройство сельских территорий</t>
  </si>
  <si>
    <t>1.2.</t>
  </si>
  <si>
    <t>1.3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</si>
  <si>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</si>
  <si>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</si>
  <si>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</si>
  <si>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</si>
  <si>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</si>
  <si>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</si>
  <si>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</si>
  <si>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</si>
  <si>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</si>
  <si>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4.3.</t>
  </si>
  <si>
    <t>4.5.</t>
  </si>
  <si>
    <t>6.1.1.</t>
  </si>
  <si>
    <t>6.1.2.</t>
  </si>
  <si>
    <t>6.3.1.</t>
  </si>
  <si>
    <t>6.3.2.</t>
  </si>
  <si>
    <t>8.1.2.</t>
  </si>
  <si>
    <t>9.1.7.</t>
  </si>
  <si>
    <t>16.1.1.</t>
  </si>
  <si>
    <t>16.1.2.</t>
  </si>
  <si>
    <t>16.1.3.</t>
  </si>
  <si>
    <t>16.1.4.</t>
  </si>
  <si>
    <t>16.1.5.</t>
  </si>
  <si>
    <t>16.1.6.</t>
  </si>
  <si>
    <t>17.2.</t>
  </si>
  <si>
    <t>20.2.</t>
  </si>
  <si>
    <t>20.3.</t>
  </si>
  <si>
    <t>21.8.</t>
  </si>
  <si>
    <t>22.1.</t>
  </si>
  <si>
    <t>23.1.</t>
  </si>
  <si>
    <t>23.2.</t>
  </si>
  <si>
    <t>Всего государственных программ 
Российской Федерации</t>
  </si>
  <si>
    <t xml:space="preserve">Государственная программа Российской Федерации  "Реализация государственной национальной политики" 
 </t>
  </si>
  <si>
    <t>Региональный проект "Комфортная городская среда в Республике Дагестан"</t>
  </si>
  <si>
    <t>Минтруд РД,
Минздрав РД,
Минспорт РД,
Минкультуры РД,
Минтранс РД</t>
  </si>
  <si>
    <t>Профилактика развития сердечно - сосудистых заболеваний и сердечно - сосудистых осложнений у пациентов высокого риска, находящихся на диспансерном учете</t>
  </si>
  <si>
    <t>Финансовое обеспечение единовременных компенсационных выплат медицинским работникам (земский доктор фельдшер)</t>
  </si>
  <si>
    <t>Профилактика и борьба с социально  значимыми заболеваниями</t>
  </si>
  <si>
    <t>Строительство, реконструкция и техническое перевооружение мелиоративных систем общего и индивидуального пользования и отдельно расположенных гидротехнических сооружений</t>
  </si>
  <si>
    <t>Минпромторг РД</t>
  </si>
  <si>
    <t>Минтранс РД,
"Дагавтодор"</t>
  </si>
  <si>
    <t>Минсельхозпрод РД,
Минтранс РД</t>
  </si>
  <si>
    <t>Федеральный проект "Развитие системы оказания первичной медико - санитарной помощи"</t>
  </si>
  <si>
    <t>Федеральный проект "Борьба с сердечно -сосудистыми заболеваниями"</t>
  </si>
  <si>
    <t>Проведение вакцинации против пневмококковой инфекции граждан  старше трудоспособного возраста из группы риска, проживающих в организациях социального обслуживания</t>
  </si>
  <si>
    <t>Модернизация первичного звена здравоохранения РД</t>
  </si>
  <si>
    <t>Развитие палиативной помощи</t>
  </si>
  <si>
    <t xml:space="preserve">Подпрограмма  "Совершенствование социальной поддержки семьи и детей" 
</t>
  </si>
  <si>
    <t>Оказание государственной социальной помощи на основании социального контракта отдельным категориям граждан</t>
  </si>
  <si>
    <t xml:space="preserve">Мероприятия по социальной поддержке отдельных категорий граждан </t>
  </si>
  <si>
    <t>Мероприятия по разработке проектной документации объектов капитального строительства</t>
  </si>
  <si>
    <t xml:space="preserve">Региональный проект "Чистая вода"
</t>
  </si>
  <si>
    <t xml:space="preserve">Развитие центров "Мой бизнес". 
"Акселерация субъектов малого и среднего предпринимательства" </t>
  </si>
  <si>
    <t xml:space="preserve">Развитие центров "Мой бизнес". 
"Создание благоприятных условий для осуществления деятельности самозанятыми гражданами" </t>
  </si>
  <si>
    <t>Развитие центров "Мой бизнес". 
"Создание условий для легкого старта  и комфортного ведения бизнеса"</t>
  </si>
  <si>
    <t>«Обеспечение условий реализации
государственной программы Российской Федерации"</t>
  </si>
  <si>
    <t>Иной межбюджетный трансферт, имеющий целевое назначение, из федерального бюджета бюджету Республики Дагестан на строительство Дома танца ансамбля "Лезгинка"</t>
  </si>
  <si>
    <t>16.1.7.</t>
  </si>
  <si>
    <t>16.1.9.</t>
  </si>
  <si>
    <t>16.1.10.</t>
  </si>
  <si>
    <t>16.1.11.</t>
  </si>
  <si>
    <t>16.1.12.</t>
  </si>
  <si>
    <t>8.1.1.1.</t>
  </si>
  <si>
    <t>8.1.1.2.</t>
  </si>
  <si>
    <t>8.1.1.3.</t>
  </si>
  <si>
    <t>8.1.1.4.</t>
  </si>
  <si>
    <t>8.1.1.5.</t>
  </si>
  <si>
    <t>8.1.1.6.</t>
  </si>
  <si>
    <t>8.1.1.7.</t>
  </si>
  <si>
    <t>8.1.1.8.</t>
  </si>
  <si>
    <t>8.1.2.1.</t>
  </si>
  <si>
    <t>8.1.2.2.</t>
  </si>
  <si>
    <t>8.1.2.5.</t>
  </si>
  <si>
    <t>Агролесомелиоративные и фитомелиоративные мероприятия на Черных землях и Кизлярских пастбищах</t>
  </si>
  <si>
    <t>Государственная программа Российской Федерации "Развитие образования"</t>
  </si>
  <si>
    <t xml:space="preserve">Минобрнауки РД
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</si>
  <si>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</si>
  <si>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24.1.1.</t>
  </si>
  <si>
    <t>24.2.2.</t>
  </si>
  <si>
    <t>9.</t>
  </si>
  <si>
    <t>Агентство по предпринимательству и инвестициям РД</t>
  </si>
  <si>
    <t>тыс. рублей</t>
  </si>
  <si>
    <t>Реализация отдельных полномочий в области лекарственного обеспечения  бюджетам субъектов Российской Федерации</t>
  </si>
  <si>
    <t>Социальные выплаты безработным гражданам в соответствии с Законом Россйской Федерации от 19.04.1991 г. № 1032-1 "О занятости населения в РФ"</t>
  </si>
  <si>
    <t>Мероприятия, направленные на социальную поддержку семьи и детей</t>
  </si>
  <si>
    <t>Подпрограмма "Повышение эффективности государственной поддержки социально ориентированных некоммерческих организаций"государственной программы Российской Федерации "Социальная поддержка граждан"</t>
  </si>
  <si>
    <t>Строительство очистных сооружений канализации в г. Дербенте</t>
  </si>
  <si>
    <t xml:space="preserve">Иные межбюджетные трансферты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</t>
  </si>
  <si>
    <t>Государственная программа Российчской Федерации "Обеспечение доступным и комфортным жильем и коммунальными услугами граждан РФ"</t>
  </si>
  <si>
    <t>Государственная программа Российской Федерации "Развитие сельского хозяйства и регулирование рынков сельскохозяйственной продукции, сырья и продовольствия"</t>
  </si>
  <si>
    <t>Субсидия  на 1 кг реализованного и (или)отгруженного на собственную переработку коровьего молока и козьего молока</t>
  </si>
  <si>
    <t xml:space="preserve">Государственная программа Российской Федерации "Экономическое развитие и инновационная экономика" </t>
  </si>
  <si>
    <t>Развитие региональных гарантийных организаций</t>
  </si>
  <si>
    <t>Развитие Центра координации поддержки экспортноориентированных субъектов малого и среднего предпринимательства</t>
  </si>
  <si>
    <t>Социальное предпринимательство.  "Создание условий для легкого старта  и комфортного ведения бизнеса"</t>
  </si>
  <si>
    <t>Государственная программа Российской Федерации "Развитие физической культуры и спорта"</t>
  </si>
  <si>
    <t>Подпрограмма государственной программы  Российской Федерации "Развитие физической культуры и массового спорта"</t>
  </si>
  <si>
    <t>Государственная программа  Российской Федерации  "Развитие промышленности и повышение её конкурентоспособности"</t>
  </si>
  <si>
    <t>Государственная программа  Российской Федерации  "Развитие оборонно-промышленного комплекса"</t>
  </si>
  <si>
    <t>Государственная программа   Российской Федерации  «Научно - технологическое развитие РФ»</t>
  </si>
  <si>
    <t>Государственная программа   Российской Федерации  «Развитие авиационной промышленности»</t>
  </si>
  <si>
    <t>Поддержка отрасли культуры (государственная поддержка лучших работников учреждений культуры, находящихся на территориях сельских поселений)</t>
  </si>
  <si>
    <t>Создание условий для обеспечения доступным и комфортным жильем сельского населения (предоставление социальных выплат  на строительство жилья)</t>
  </si>
  <si>
    <t>Государственная программа  Российской Федерации  "Информационное общество"</t>
  </si>
  <si>
    <t>24.</t>
  </si>
  <si>
    <t xml:space="preserve">Государственная программа Российской Федерации "Воспроизводство и использование природных ресурсов" </t>
  </si>
  <si>
    <t>25.</t>
  </si>
  <si>
    <t>26.</t>
  </si>
  <si>
    <t>Государственная программа Российской Федерации  "Развитие электронной и радиоэлектронной промышленности"</t>
  </si>
  <si>
    <t>Государственная программа Российской Федерации  "Развитие судостроения и техники для освоения шельфовых месторождений"</t>
  </si>
  <si>
    <t>23.</t>
  </si>
  <si>
    <t>20.</t>
  </si>
  <si>
    <t>19.</t>
  </si>
  <si>
    <t>18.</t>
  </si>
  <si>
    <t>17.</t>
  </si>
  <si>
    <t>16.</t>
  </si>
  <si>
    <t>14.</t>
  </si>
  <si>
    <t>11.2.</t>
  </si>
  <si>
    <t>1.4.</t>
  </si>
  <si>
    <t>Подпрограмма "Активная политика занятости населения и социальная поддержка безработных граждан" Государственной программы Российской Федерации "Содействие занятости населения"</t>
  </si>
  <si>
    <t>3.1.1.</t>
  </si>
  <si>
    <t>3.1.2.</t>
  </si>
  <si>
    <t>Мероприятия по благоустройству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 в субъектах Российской Федерации</t>
  </si>
  <si>
    <t>Совершенствование оказания медицинской помощи, включая профилактику заболеваний и формирование здорового образа жизни</t>
  </si>
  <si>
    <t>1.14.</t>
  </si>
  <si>
    <t>Лекарственное обеспечение амбулаторных больных COVID - 19</t>
  </si>
  <si>
    <t>1.15.</t>
  </si>
  <si>
    <t>21.</t>
  </si>
  <si>
    <t>1.16.</t>
  </si>
  <si>
    <t xml:space="preserve">Обеспечение создания дополнительных мест для детей в возрасте от 1,5 до 3 лет  в общеобразовательных организациях </t>
  </si>
  <si>
    <t>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</t>
  </si>
  <si>
    <t>Государственная программа   Российской Федерации  «Развитие фармацевтической и медицинской промышлености»</t>
  </si>
  <si>
    <t>Государственный оборонный заказ (информация по секретке)</t>
  </si>
  <si>
    <t>10.1.2.</t>
  </si>
  <si>
    <t>1.17.</t>
  </si>
  <si>
    <t>1.18.</t>
  </si>
  <si>
    <t>Возмещение расходов на оказание медпомощи юольным с COVID-19</t>
  </si>
  <si>
    <t>1.19.</t>
  </si>
  <si>
    <t>Обеспечение расходов. Связанных с оплатой отпуском медработникам, учавствовавшим в 2020 году в оказании медпомощи юольным COVID-19</t>
  </si>
  <si>
    <t xml:space="preserve"> Ежегодная денежная выплата лицам, награжденным нагрудным знаком «Почетный донор России»</t>
  </si>
  <si>
    <t>Субсидии на возмещение части затрат на производство овец и коз</t>
  </si>
  <si>
    <t>1.20.</t>
  </si>
  <si>
    <t>Развитие семейных ферм  "Агропрогресс"</t>
  </si>
  <si>
    <t>Строительство противотуберкулезного диспансера</t>
  </si>
  <si>
    <t>16.1.13.</t>
  </si>
  <si>
    <t>Создание в субъектах Российской Федерации дополнительных мест в общеобразовательных организациях в связи с ростом числа обучающихся, вызванным демографическим фактором</t>
  </si>
  <si>
    <t>Социальная подержка героев Советского союза</t>
  </si>
  <si>
    <t>4.6.</t>
  </si>
  <si>
    <t>Подпрограмма "Модернизация и развитие социального обслуживания населения"</t>
  </si>
  <si>
    <t>Обеспечение на участках мировых судей  формирования и функционирования необходимой информационно - технологической и телекоммуникационной инфраструктуры</t>
  </si>
  <si>
    <t>Стимулирование прироста с/х продукции собственного производства, в том числе:</t>
  </si>
  <si>
    <t xml:space="preserve">Финансовое обеспечение мероприятий по приобретению концетратора кислорода </t>
  </si>
  <si>
    <t>Основное мероприятие 2 "Стимулирование развития приоритетных отраслей агропромышленного комплекса и развития малых форм хозяйствования"</t>
  </si>
  <si>
    <t>Основное мероприятие 1 "Поддержка отдельных подотраслей растениеводства и животноводства, а также сельскохозяйственного страхования "</t>
  </si>
  <si>
    <t>Основное мероприятие 9
Производство и реализация зерновых культур</t>
  </si>
  <si>
    <t>Основное мероприятие 10
Создание системы поддержки фермеров</t>
  </si>
  <si>
    <t>Культуртехнические мероприятия</t>
  </si>
  <si>
    <t>8.1.2.3</t>
  </si>
  <si>
    <t>8.1.2.4.</t>
  </si>
  <si>
    <t>8.1.3.</t>
  </si>
  <si>
    <t>8.1.4.</t>
  </si>
  <si>
    <t>8.1.5.</t>
  </si>
  <si>
    <t>ФОК с универсальным игровым залом в г. Дербент</t>
  </si>
  <si>
    <t xml:space="preserve">ФОК с универсальным игровым залом в с.Эндирей Хасавюртовского района </t>
  </si>
  <si>
    <t>10.1.4.</t>
  </si>
  <si>
    <t>10.1.5.</t>
  </si>
  <si>
    <t>Мероприятия по переселению лакского населения Новолакского района на новое место жительства и восстановлению Ауховского района (строительство 4х дошкольных образовательных учреждений)</t>
  </si>
  <si>
    <t>Строительство водовода "Кайтаг-Дербент" в г. Дербенте</t>
  </si>
  <si>
    <t>Минэкономразвития РД, Минстрой РД,
Агентство по инвестициям и предпринимательству</t>
  </si>
  <si>
    <t xml:space="preserve">Минстрой РД
</t>
  </si>
  <si>
    <t>Капитальный ремонт защитных водооградительных валов  по правому берегу р.Терек, Бабаюртовский район РД</t>
  </si>
  <si>
    <t>Капитальный ремонт защитных водооградительных валов  по правому берегу р.Терек выше Каргалинского гидроузла, Бабаюртовский район РД</t>
  </si>
  <si>
    <t xml:space="preserve">Модернизаци (капитальный ремонт, реконструкция) региональных и муниципальных школ искусств </t>
  </si>
  <si>
    <t>Межбюжетные трансферты на создание модельных муниципальных библиотек (г.Махачкала, г.Каспийск, г. Избербаш,  г. Кизилюрт)</t>
  </si>
  <si>
    <t xml:space="preserve">Строительство центра культурного развития в г. Кизляр </t>
  </si>
  <si>
    <t>Государственная поддержка отрали культуры (техническое оснащение муниципальных музеев)</t>
  </si>
  <si>
    <t>Поддержка отрасли культуры (государственная поддержка лучших сельских учреждений учреждений)</t>
  </si>
  <si>
    <t xml:space="preserve">Модернизация библиотек в части комплектования книжных фондов </t>
  </si>
  <si>
    <t>Минтуризм РД</t>
  </si>
  <si>
    <t>Государственная программа "Развитие туризма"</t>
  </si>
  <si>
    <t>27.</t>
  </si>
  <si>
    <t>Государственная программа Российской Федерации  "Эффективное вовлечение в оборот земель сх назначения и развитие мелиоративного комплекса Российской Федерации"</t>
  </si>
  <si>
    <t xml:space="preserve">Проект "Цифровая образовательная среда" </t>
  </si>
  <si>
    <t xml:space="preserve">Создание центров цифрового творчества детей </t>
  </si>
  <si>
    <t>Субсидии на обеспечение образовательных организаций материально - технической базой</t>
  </si>
  <si>
    <t>"Современная школа"</t>
  </si>
  <si>
    <t xml:space="preserve">Создание детских парков "Кванториум" </t>
  </si>
  <si>
    <t>6.2.1.</t>
  </si>
  <si>
    <t>6.2.2.</t>
  </si>
  <si>
    <t>6.2.3.</t>
  </si>
  <si>
    <t>"Успех каждого ребенка"</t>
  </si>
  <si>
    <t xml:space="preserve">Субсидии на создание в общеобразовательных организациях  расположенных в сельской местности условий для занятия физической культурой и спортом </t>
  </si>
  <si>
    <t xml:space="preserve">Субсидии на создание центров выявления и поддержки одаренных детей </t>
  </si>
  <si>
    <t xml:space="preserve">Молодые професионалы </t>
  </si>
  <si>
    <t xml:space="preserve">Субсидии на создание материально - технической базы образовательных организаций. реализующих программы среднего профессионального образования </t>
  </si>
  <si>
    <t xml:space="preserve">Реализация мероприятий по модернизации школьных систем образования </t>
  </si>
  <si>
    <t xml:space="preserve">Субсидии на реализацию мероприятий по содействию создания в субъектах РФ новых мест в общеобразоввательных организациях </t>
  </si>
  <si>
    <t xml:space="preserve">Национальный проект "Демография" </t>
  </si>
  <si>
    <t xml:space="preserve">Формирование ИТ инфраструктуры в государственных образовательных организациях </t>
  </si>
  <si>
    <t>Реализация  мероприятий по созданию и организации работы единой службы оперативной помощи гражданам по номеру "112"</t>
  </si>
  <si>
    <t>23.3.</t>
  </si>
  <si>
    <t>23.4.</t>
  </si>
  <si>
    <t>Субсидии на поддержку региональных проектов в сфере информационных технологий</t>
  </si>
  <si>
    <t>3.1.3.</t>
  </si>
  <si>
    <t xml:space="preserve">Повышение эффективности  службы занятости </t>
  </si>
  <si>
    <t xml:space="preserve">Реализация мероприятий активной политики занятости </t>
  </si>
  <si>
    <t>3.1.4.</t>
  </si>
  <si>
    <t xml:space="preserve">Осуществление выплат персоналу в целях обеспечения выполнения функций государственными органами </t>
  </si>
  <si>
    <t>9.1.8.</t>
  </si>
  <si>
    <t xml:space="preserve">Производительность труда и поддержка занятости в рамках ГП РФ "Содействие занятости населения" </t>
  </si>
  <si>
    <t>Подпрограмма  "Обеспечение жильем отдельных категорий граждан "</t>
  </si>
  <si>
    <t xml:space="preserve">Обеспечение жильем (инвалиды, ветераны боевых действий) </t>
  </si>
  <si>
    <t>Минобрнауки РД,
Минстрой РД</t>
  </si>
  <si>
    <t>4.4.</t>
  </si>
  <si>
    <t>Расходы на выплаты по оплате труда работников  государственных и территориальных органов</t>
  </si>
  <si>
    <t>Государственная программа Российской Федерации  "Оказание содействия добровольному переселению в Российскую Федерацию со-отечественников, проживающих за рубежом"</t>
  </si>
  <si>
    <t>5.1.</t>
  </si>
  <si>
    <t>5.2.</t>
  </si>
  <si>
    <t>5.3.</t>
  </si>
  <si>
    <t>5.5.</t>
  </si>
  <si>
    <t>5.6.</t>
  </si>
  <si>
    <t>Создание материально - технической базы образовательных организаций</t>
  </si>
  <si>
    <t>4.1.2</t>
  </si>
  <si>
    <t>4.1.3.</t>
  </si>
  <si>
    <t>6.4.1.</t>
  </si>
  <si>
    <t>6.4.2.</t>
  </si>
  <si>
    <t>6.5.</t>
  </si>
  <si>
    <t xml:space="preserve">Минтранс РД,
ГКУ РД "Дагавтодор"
</t>
  </si>
  <si>
    <t xml:space="preserve">Внедрение интеллектуальных транспортных систем </t>
  </si>
  <si>
    <t>Минтранс РД,
ГКУ "ЦОДД"</t>
  </si>
  <si>
    <t xml:space="preserve">Минтранс РД
</t>
  </si>
  <si>
    <t>Минздрав РД, 
Минстрой РД</t>
  </si>
  <si>
    <t xml:space="preserve">
Минстрой РД</t>
  </si>
  <si>
    <t>Минфин РД</t>
  </si>
  <si>
    <t>Минцифры РД</t>
  </si>
  <si>
    <t xml:space="preserve">Минприроды РД </t>
  </si>
  <si>
    <t>Реконструкция внутригородских сетей канализации г. Хасавюрт</t>
  </si>
  <si>
    <t>22.2.</t>
  </si>
  <si>
    <t>Дотация бюджетов субъектов РФ</t>
  </si>
  <si>
    <t xml:space="preserve"> Единая субвенция бюджетам бюджетной системы РФ</t>
  </si>
  <si>
    <t>1.21.</t>
  </si>
  <si>
    <t>Дотация на поддержку мер по обеспечению мероприятий по борьбе с новой короновирусной инфекцией</t>
  </si>
  <si>
    <t>3.1.5.</t>
  </si>
  <si>
    <t>Организация профессионального обучения и дополнительного профессионального образования</t>
  </si>
  <si>
    <t>3.1.6.</t>
  </si>
  <si>
    <t xml:space="preserve">Мероприятия  направленные на снижение  напряженности на рынке труда </t>
  </si>
  <si>
    <t xml:space="preserve">По информации минздрава РД в текущем году не заключено соглашение на реализацию данного мероприятия </t>
  </si>
  <si>
    <t>4.7.</t>
  </si>
  <si>
    <t xml:space="preserve">Оснащение образовательных учреждений в сфере культуры </t>
  </si>
  <si>
    <t>Обновление материально - технической базы в организациях, осуществляющих деятельность по направлению "Современная школа"</t>
  </si>
  <si>
    <t xml:space="preserve">Субсидии на создание и обеспечение функционирования  центров естественно - научной и технологической направленности  в общеобразовательных организациях  расположенных в сельской местности  </t>
  </si>
  <si>
    <t>Мероприятия по содействию создания в субъектах РФ новых мест в общеобразовательных организациях, расположенных в сельской местности</t>
  </si>
  <si>
    <t xml:space="preserve">Мероприятия по созданию создания дополнительных мест в возрасте от 2 месяцев до 3 лет в общеобразоввательных организациях </t>
  </si>
  <si>
    <t>6.2.4.</t>
  </si>
  <si>
    <t>6.2.5.</t>
  </si>
  <si>
    <t>6.2.6.</t>
  </si>
  <si>
    <t>6.2.7.</t>
  </si>
  <si>
    <t>6.5.1.</t>
  </si>
  <si>
    <t>6.5.2.</t>
  </si>
  <si>
    <t>6.5.3.</t>
  </si>
  <si>
    <t>6.5.4.</t>
  </si>
  <si>
    <t>6.5.5.</t>
  </si>
  <si>
    <t>6.6.</t>
  </si>
  <si>
    <t>Проекты министерства просвещения</t>
  </si>
  <si>
    <t>6.5.6.</t>
  </si>
  <si>
    <t>Единовременные компенсационные выплаты учителям, прибывшим в сельскую местность</t>
  </si>
  <si>
    <t>Развитие сети учреждений культурно - досугового типа</t>
  </si>
  <si>
    <t>Поддержка спортивных организаций, осуществляющих подготовку резерва для сборных команд  РФ</t>
  </si>
  <si>
    <t>10.1.6.</t>
  </si>
  <si>
    <t xml:space="preserve">Субсидия на закупку и монтаж оборудования для создания "умных" спортивных площадок </t>
  </si>
  <si>
    <t>Подпрограмма "Развитие мер социальной поддержки отдельных категорий граждан"</t>
  </si>
  <si>
    <t>Мероприятие "Компенсация отдельным категориям граждан оплаты взноса на капитальный ремонт общего имущества в многоквартирном доме"</t>
  </si>
  <si>
    <t>4.5.1.</t>
  </si>
  <si>
    <t>4.5.2.</t>
  </si>
  <si>
    <t>4.5.3.</t>
  </si>
  <si>
    <t>4.5.4.</t>
  </si>
  <si>
    <t>4.5.5.</t>
  </si>
  <si>
    <t>4.5.6.</t>
  </si>
  <si>
    <t>4.5.7.</t>
  </si>
  <si>
    <t>1.212</t>
  </si>
  <si>
    <t xml:space="preserve">ИБТ  на оснащение медицинскими изделиями медицинских организаций </t>
  </si>
  <si>
    <t>7.1.</t>
  </si>
  <si>
    <t>7.2.</t>
  </si>
  <si>
    <t>7.3.</t>
  </si>
  <si>
    <t>Выполнение  государственных обязательств  по обеспечению жильем граждан Крайнего Севера</t>
  </si>
  <si>
    <t>7.4.</t>
  </si>
  <si>
    <t>Оснащение объекотв спортивной инфраструктуры спортивно - технологическим оборудованием (воркауты 5 единиц)</t>
  </si>
  <si>
    <t>Подпрограмма "Развитие спорта высших достижений"</t>
  </si>
  <si>
    <t>Подпрограмма "Развитие физической культуры и массового спорта"</t>
  </si>
  <si>
    <t>27.1.</t>
  </si>
  <si>
    <t>27.2.</t>
  </si>
  <si>
    <t>27.3.</t>
  </si>
  <si>
    <t>4.1.4.</t>
  </si>
  <si>
    <t xml:space="preserve">Ежемесячная денежная выплата на детей в возрасте  от 8 до 17 лет </t>
  </si>
  <si>
    <t>Предоставление социальных выплат молодым семьям  на приобретение жилья</t>
  </si>
  <si>
    <t xml:space="preserve">Основное мероприятие 7
Субсидии на осуществление компесации предприятиям хлебопекарной промышленности </t>
  </si>
  <si>
    <t xml:space="preserve">Иные межбюджетные трансферты на финансовое обеспечение дорожной деятельности </t>
  </si>
  <si>
    <t>Иные межбюджетные трансферты на мероприятия, предусматривающее осуществление особо важных проектов</t>
  </si>
  <si>
    <t xml:space="preserve">Информация
       о реализации мероприятий Республики Дагестан в рамках государственных  программ Российской Федерации на 1 августа 2022 года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</si>
</sst>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"/>
    <numFmt numFmtId="165" formatCode="#,##0.00_р_."/>
    <numFmt numFmtId="166" formatCode="0.0"/>
    <numFmt numFmtId="167" formatCode="#,##0.00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Arial Cyr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6"/>
      <color theme="1" tint="4.9989318521683403E-2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sz val="14"/>
      <color theme="1" tint="4.9989318521683403E-2"/>
      <name val="Calibri"/>
      <family val="2"/>
      <charset val="204"/>
      <scheme val="minor"/>
    </font>
    <font>
      <b/>
      <sz val="14"/>
      <color theme="1" tint="4.9989318521683403E-2"/>
      <name val="Times New Roman"/>
      <family val="1"/>
      <charset val="204"/>
    </font>
    <font>
      <b/>
      <i/>
      <sz val="16"/>
      <color theme="1" tint="4.9989318521683403E-2"/>
      <name val="Times New Roman"/>
      <family val="1"/>
      <charset val="204"/>
    </font>
    <font>
      <b/>
      <sz val="16"/>
      <color theme="1" tint="4.9989318521683403E-2"/>
      <name val="Calibri"/>
      <family val="2"/>
      <charset val="204"/>
      <scheme val="minor"/>
    </font>
    <font>
      <sz val="16"/>
      <color theme="1" tint="4.9989318521683403E-2"/>
      <name val="Calibri"/>
      <family val="2"/>
      <charset val="204"/>
      <scheme val="minor"/>
    </font>
    <font>
      <i/>
      <sz val="16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charset val="204"/>
      <scheme val="minor"/>
    </font>
    <font>
      <sz val="15"/>
      <color theme="1" tint="4.9989318521683403E-2"/>
      <name val="Times New Roman"/>
      <family val="1"/>
      <charset val="204"/>
    </font>
    <font>
      <b/>
      <i/>
      <sz val="14"/>
      <color theme="1" tint="4.9989318521683403E-2"/>
      <name val="Times New Roman"/>
      <family val="1"/>
      <charset val="204"/>
    </font>
    <font>
      <b/>
      <i/>
      <sz val="11"/>
      <color theme="1" tint="4.9989318521683403E-2"/>
      <name val="Calibri"/>
      <family val="2"/>
      <charset val="204"/>
      <scheme val="minor"/>
    </font>
    <font>
      <b/>
      <sz val="11"/>
      <color theme="1" tint="4.9989318521683403E-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 tint="4.9989318521683403E-2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5"/>
      <color theme="1" tint="4.9989318521683403E-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0" borderId="13">
      <alignment horizontal="left" vertical="top" wrapText="1"/>
    </xf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4" applyNumberFormat="0" applyAlignment="0" applyProtection="0"/>
    <xf numFmtId="0" fontId="11" fillId="20" borderId="5" applyNumberFormat="0" applyAlignment="0" applyProtection="0"/>
    <xf numFmtId="0" fontId="12" fillId="20" borderId="4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21" borderId="10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11" applyNumberFormat="0" applyFont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52">
    <xf numFmtId="0" fontId="0" fillId="0" borderId="0" xfId="0"/>
    <xf numFmtId="0" fontId="30" fillId="0" borderId="1" xfId="0" applyFont="1" applyFill="1" applyBorder="1" applyAlignment="1">
      <alignment vertical="top" wrapText="1"/>
    </xf>
    <xf numFmtId="0" fontId="31" fillId="0" borderId="1" xfId="0" applyFont="1" applyFill="1" applyBorder="1"/>
    <xf numFmtId="0" fontId="31" fillId="0" borderId="1" xfId="0" applyFont="1" applyFill="1" applyBorder="1" applyAlignment="1">
      <alignment vertical="top"/>
    </xf>
    <xf numFmtId="0" fontId="41" fillId="0" borderId="1" xfId="0" applyFont="1" applyFill="1" applyBorder="1" applyAlignment="1">
      <alignment horizontal="left" vertical="top"/>
    </xf>
    <xf numFmtId="4" fontId="31" fillId="0" borderId="1" xfId="0" applyNumberFormat="1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6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 applyBorder="1"/>
    <xf numFmtId="4" fontId="0" fillId="0" borderId="0" xfId="0" applyNumberFormat="1" applyFill="1"/>
    <xf numFmtId="0" fontId="5" fillId="0" borderId="0" xfId="0" applyFont="1" applyFill="1" applyAlignment="1">
      <alignment horizontal="center"/>
    </xf>
    <xf numFmtId="0" fontId="40" fillId="0" borderId="1" xfId="0" applyFont="1" applyFill="1" applyBorder="1" applyAlignment="1">
      <alignment horizontal="left" vertical="top"/>
    </xf>
    <xf numFmtId="0" fontId="30" fillId="0" borderId="1" xfId="0" applyFont="1" applyFill="1" applyBorder="1"/>
    <xf numFmtId="0" fontId="28" fillId="0" borderId="0" xfId="0" applyFont="1" applyFill="1"/>
    <xf numFmtId="0" fontId="6" fillId="0" borderId="0" xfId="0" applyFont="1" applyFill="1"/>
    <xf numFmtId="0" fontId="0" fillId="0" borderId="1" xfId="0" applyFill="1" applyBorder="1"/>
    <xf numFmtId="0" fontId="0" fillId="0" borderId="1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3" fillId="0" borderId="0" xfId="0" applyFont="1" applyFill="1"/>
    <xf numFmtId="0" fontId="34" fillId="0" borderId="1" xfId="0" applyFont="1" applyFill="1" applyBorder="1" applyAlignment="1">
      <alignment vertical="top"/>
    </xf>
    <xf numFmtId="0" fontId="38" fillId="0" borderId="1" xfId="0" applyFont="1" applyFill="1" applyBorder="1" applyAlignment="1">
      <alignment horizontal="left" vertical="top"/>
    </xf>
    <xf numFmtId="166" fontId="34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4" fontId="30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164" fontId="31" fillId="0" borderId="1" xfId="2" applyNumberFormat="1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/>
    <xf numFmtId="0" fontId="44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center"/>
    </xf>
    <xf numFmtId="4" fontId="37" fillId="0" borderId="1" xfId="0" applyNumberFormat="1" applyFont="1" applyFill="1" applyBorder="1" applyAlignment="1">
      <alignment horizontal="center" vertical="center"/>
    </xf>
    <xf numFmtId="164" fontId="37" fillId="0" borderId="1" xfId="2" applyNumberFormat="1" applyFont="1" applyFill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center"/>
    </xf>
    <xf numFmtId="0" fontId="42" fillId="0" borderId="1" xfId="0" applyFont="1" applyFill="1" applyBorder="1"/>
    <xf numFmtId="0" fontId="31" fillId="0" borderId="1" xfId="0" applyFont="1" applyFill="1" applyBorder="1" applyAlignment="1"/>
    <xf numFmtId="4" fontId="26" fillId="0" borderId="0" xfId="0" applyNumberFormat="1" applyFont="1" applyFill="1"/>
    <xf numFmtId="164" fontId="31" fillId="0" borderId="1" xfId="3" applyNumberFormat="1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vertical="top" wrapText="1"/>
    </xf>
    <xf numFmtId="0" fontId="31" fillId="0" borderId="1" xfId="1" applyFont="1" applyFill="1" applyBorder="1" applyAlignment="1">
      <alignment vertical="top"/>
    </xf>
    <xf numFmtId="167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/>
    </xf>
    <xf numFmtId="0" fontId="34" fillId="0" borderId="1" xfId="0" applyFont="1" applyFill="1" applyBorder="1" applyAlignment="1">
      <alignment horizontal="left" vertical="top"/>
    </xf>
    <xf numFmtId="0" fontId="31" fillId="0" borderId="15" xfId="0" applyFont="1" applyFill="1" applyBorder="1" applyAlignment="1">
      <alignment vertical="top" wrapText="1"/>
    </xf>
    <xf numFmtId="0" fontId="43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/>
    </xf>
    <xf numFmtId="165" fontId="31" fillId="0" borderId="1" xfId="0" applyNumberFormat="1" applyFont="1" applyFill="1" applyBorder="1" applyAlignment="1">
      <alignment horizontal="center" vertical="top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top"/>
    </xf>
    <xf numFmtId="0" fontId="34" fillId="0" borderId="15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center"/>
    </xf>
    <xf numFmtId="9" fontId="31" fillId="0" borderId="1" xfId="3" applyFont="1" applyFill="1" applyBorder="1" applyAlignment="1">
      <alignment horizontal="center" wrapText="1"/>
    </xf>
    <xf numFmtId="9" fontId="30" fillId="0" borderId="1" xfId="3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left" vertical="top" wrapText="1"/>
    </xf>
    <xf numFmtId="0" fontId="30" fillId="24" borderId="1" xfId="0" applyFont="1" applyFill="1" applyBorder="1" applyAlignment="1">
      <alignment vertical="top" wrapText="1"/>
    </xf>
    <xf numFmtId="164" fontId="30" fillId="24" borderId="1" xfId="2" applyNumberFormat="1" applyFont="1" applyFill="1" applyBorder="1" applyAlignment="1">
      <alignment horizontal="center" vertical="center"/>
    </xf>
    <xf numFmtId="164" fontId="30" fillId="24" borderId="1" xfId="0" applyNumberFormat="1" applyFont="1" applyFill="1" applyBorder="1" applyAlignment="1">
      <alignment horizontal="center" vertical="center"/>
    </xf>
    <xf numFmtId="0" fontId="0" fillId="24" borderId="0" xfId="0" applyFill="1"/>
    <xf numFmtId="4" fontId="30" fillId="24" borderId="1" xfId="0" applyNumberFormat="1" applyFont="1" applyFill="1" applyBorder="1" applyAlignment="1">
      <alignment horizontal="center" vertical="center"/>
    </xf>
    <xf numFmtId="4" fontId="0" fillId="24" borderId="0" xfId="0" applyNumberFormat="1" applyFill="1"/>
    <xf numFmtId="0" fontId="30" fillId="24" borderId="1" xfId="0" applyFont="1" applyFill="1" applyBorder="1" applyAlignment="1">
      <alignment horizontal="center" vertical="top"/>
    </xf>
    <xf numFmtId="0" fontId="34" fillId="24" borderId="1" xfId="0" applyFont="1" applyFill="1" applyBorder="1" applyAlignment="1">
      <alignment horizontal="left" vertical="top" wrapText="1"/>
    </xf>
    <xf numFmtId="0" fontId="31" fillId="24" borderId="1" xfId="0" applyFont="1" applyFill="1" applyBorder="1" applyAlignment="1">
      <alignment horizontal="left" vertical="top" wrapText="1"/>
    </xf>
    <xf numFmtId="0" fontId="31" fillId="24" borderId="1" xfId="0" applyFont="1" applyFill="1" applyBorder="1" applyAlignment="1">
      <alignment horizontal="center" vertical="center" wrapText="1"/>
    </xf>
    <xf numFmtId="0" fontId="36" fillId="24" borderId="1" xfId="0" applyFont="1" applyFill="1" applyBorder="1" applyAlignment="1">
      <alignment horizontal="center"/>
    </xf>
    <xf numFmtId="0" fontId="26" fillId="24" borderId="0" xfId="0" applyFont="1" applyFill="1"/>
    <xf numFmtId="0" fontId="30" fillId="24" borderId="1" xfId="0" applyFont="1" applyFill="1" applyBorder="1" applyAlignment="1">
      <alignment horizontal="left" vertical="top" wrapText="1"/>
    </xf>
    <xf numFmtId="4" fontId="30" fillId="24" borderId="1" xfId="0" applyNumberFormat="1" applyFont="1" applyFill="1" applyBorder="1" applyAlignment="1">
      <alignment horizontal="center" vertical="center" wrapText="1"/>
    </xf>
    <xf numFmtId="164" fontId="30" fillId="24" borderId="1" xfId="2" applyNumberFormat="1" applyFont="1" applyFill="1" applyBorder="1" applyAlignment="1">
      <alignment horizontal="center" vertical="center" wrapText="1"/>
    </xf>
    <xf numFmtId="164" fontId="30" fillId="24" borderId="1" xfId="0" applyNumberFormat="1" applyFont="1" applyFill="1" applyBorder="1" applyAlignment="1">
      <alignment horizontal="center" vertical="center" wrapText="1"/>
    </xf>
    <xf numFmtId="0" fontId="30" fillId="24" borderId="1" xfId="0" applyFont="1" applyFill="1" applyBorder="1" applyAlignment="1">
      <alignment horizontal="left" vertical="top"/>
    </xf>
    <xf numFmtId="0" fontId="2" fillId="24" borderId="0" xfId="0" applyFont="1" applyFill="1"/>
    <xf numFmtId="0" fontId="30" fillId="24" borderId="1" xfId="0" applyFont="1" applyFill="1" applyBorder="1" applyAlignment="1">
      <alignment vertical="top"/>
    </xf>
    <xf numFmtId="0" fontId="0" fillId="24" borderId="0" xfId="0" applyFont="1" applyFill="1"/>
    <xf numFmtId="4" fontId="0" fillId="24" borderId="0" xfId="0" applyNumberFormat="1" applyFont="1" applyFill="1"/>
    <xf numFmtId="0" fontId="30" fillId="24" borderId="1" xfId="1" applyFont="1" applyFill="1" applyBorder="1" applyAlignment="1">
      <alignment vertical="top"/>
    </xf>
    <xf numFmtId="4" fontId="34" fillId="24" borderId="1" xfId="0" applyNumberFormat="1" applyFont="1" applyFill="1" applyBorder="1" applyAlignment="1">
      <alignment horizontal="center" vertical="center" wrapText="1"/>
    </xf>
    <xf numFmtId="166" fontId="34" fillId="24" borderId="1" xfId="0" applyNumberFormat="1" applyFont="1" applyFill="1" applyBorder="1" applyAlignment="1">
      <alignment horizontal="center" vertical="center" wrapText="1"/>
    </xf>
    <xf numFmtId="166" fontId="30" fillId="24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66" fontId="31" fillId="0" borderId="1" xfId="0" applyNumberFormat="1" applyFont="1" applyFill="1" applyBorder="1" applyAlignment="1">
      <alignment horizontal="center" vertical="center" wrapText="1"/>
    </xf>
    <xf numFmtId="164" fontId="30" fillId="0" borderId="1" xfId="3" applyNumberFormat="1" applyFont="1" applyFill="1" applyBorder="1" applyAlignment="1">
      <alignment horizontal="center" vertical="center"/>
    </xf>
    <xf numFmtId="4" fontId="35" fillId="24" borderId="1" xfId="0" applyNumberFormat="1" applyFont="1" applyFill="1" applyBorder="1" applyAlignment="1">
      <alignment horizontal="center" vertical="center"/>
    </xf>
    <xf numFmtId="164" fontId="35" fillId="24" borderId="1" xfId="2" applyNumberFormat="1" applyFont="1" applyFill="1" applyBorder="1" applyAlignment="1">
      <alignment horizontal="center" vertical="center"/>
    </xf>
    <xf numFmtId="164" fontId="35" fillId="24" borderId="1" xfId="0" applyNumberFormat="1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 wrapText="1"/>
    </xf>
    <xf numFmtId="164" fontId="34" fillId="0" borderId="1" xfId="2" applyNumberFormat="1" applyFont="1" applyFill="1" applyBorder="1" applyAlignment="1">
      <alignment horizontal="center" vertical="center" wrapText="1"/>
    </xf>
    <xf numFmtId="164" fontId="34" fillId="0" borderId="1" xfId="3" applyNumberFormat="1" applyFont="1" applyFill="1" applyBorder="1" applyAlignment="1">
      <alignment horizontal="center" vertical="center"/>
    </xf>
    <xf numFmtId="164" fontId="34" fillId="24" borderId="1" xfId="0" applyNumberFormat="1" applyFont="1" applyFill="1" applyBorder="1" applyAlignment="1">
      <alignment horizontal="center" vertical="center"/>
    </xf>
    <xf numFmtId="4" fontId="34" fillId="24" borderId="1" xfId="0" applyNumberFormat="1" applyFont="1" applyFill="1" applyBorder="1" applyAlignment="1">
      <alignment horizontal="center" vertical="center"/>
    </xf>
    <xf numFmtId="4" fontId="31" fillId="0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left" vertical="top" wrapText="1"/>
    </xf>
    <xf numFmtId="16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top" wrapText="1"/>
    </xf>
    <xf numFmtId="16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top" wrapText="1"/>
    </xf>
    <xf numFmtId="0" fontId="46" fillId="0" borderId="0" xfId="0" applyFont="1" applyFill="1"/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4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top" wrapText="1"/>
    </xf>
    <xf numFmtId="164" fontId="37" fillId="0" borderId="1" xfId="2" applyNumberFormat="1" applyFont="1" applyFill="1" applyBorder="1" applyAlignment="1">
      <alignment horizontal="center" vertical="center" wrapText="1"/>
    </xf>
    <xf numFmtId="164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vertical="top"/>
    </xf>
    <xf numFmtId="0" fontId="37" fillId="0" borderId="1" xfId="0" applyFont="1" applyFill="1" applyBorder="1" applyAlignment="1">
      <alignment vertical="top" wrapText="1"/>
    </xf>
    <xf numFmtId="164" fontId="37" fillId="0" borderId="1" xfId="3" applyNumberFormat="1" applyFont="1" applyFill="1" applyBorder="1" applyAlignment="1">
      <alignment horizontal="center" vertical="center"/>
    </xf>
    <xf numFmtId="0" fontId="37" fillId="0" borderId="1" xfId="1" applyFont="1" applyFill="1" applyBorder="1" applyAlignment="1">
      <alignment vertical="top"/>
    </xf>
    <xf numFmtId="0" fontId="37" fillId="0" borderId="1" xfId="0" applyFont="1" applyFill="1" applyBorder="1"/>
    <xf numFmtId="0" fontId="31" fillId="0" borderId="1" xfId="0" applyFont="1" applyFill="1" applyBorder="1" applyAlignment="1">
      <alignment horizontal="left" vertical="top" wrapText="1"/>
    </xf>
    <xf numFmtId="16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166" fontId="31" fillId="0" borderId="1" xfId="0" applyNumberFormat="1" applyFont="1" applyFill="1" applyBorder="1" applyAlignment="1">
      <alignment horizontal="center" vertical="center" wrapText="1"/>
    </xf>
    <xf numFmtId="164" fontId="34" fillId="24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24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top" wrapText="1"/>
    </xf>
    <xf numFmtId="4" fontId="30" fillId="24" borderId="1" xfId="0" applyNumberFormat="1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top" wrapText="1"/>
    </xf>
    <xf numFmtId="16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vertical="top" wrapText="1"/>
    </xf>
    <xf numFmtId="4" fontId="30" fillId="24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top" wrapText="1"/>
    </xf>
    <xf numFmtId="166" fontId="31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 wrapText="1"/>
    </xf>
    <xf numFmtId="9" fontId="31" fillId="0" borderId="1" xfId="3" applyFont="1" applyFill="1" applyBorder="1" applyAlignment="1">
      <alignment horizontal="center" vertical="center" wrapText="1"/>
    </xf>
    <xf numFmtId="9" fontId="30" fillId="0" borderId="1" xfId="3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left" vertical="top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top" wrapText="1"/>
    </xf>
    <xf numFmtId="0" fontId="30" fillId="24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/>
    </xf>
    <xf numFmtId="0" fontId="34" fillId="0" borderId="15" xfId="0" applyFont="1" applyFill="1" applyBorder="1" applyAlignment="1">
      <alignment horizontal="center" vertical="top"/>
    </xf>
    <xf numFmtId="0" fontId="31" fillId="0" borderId="16" xfId="0" applyFont="1" applyFill="1" applyBorder="1" applyAlignment="1">
      <alignment horizontal="center"/>
    </xf>
    <xf numFmtId="0" fontId="31" fillId="0" borderId="17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9" fontId="37" fillId="0" borderId="1" xfId="3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top"/>
    </xf>
    <xf numFmtId="49" fontId="31" fillId="0" borderId="16" xfId="0" applyNumberFormat="1" applyFont="1" applyFill="1" applyBorder="1" applyAlignment="1">
      <alignment horizontal="center" vertical="center" wrapText="1"/>
    </xf>
    <xf numFmtId="49" fontId="31" fillId="0" borderId="17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left" vertical="top" wrapText="1"/>
    </xf>
    <xf numFmtId="0" fontId="34" fillId="0" borderId="17" xfId="0" applyFont="1" applyFill="1" applyBorder="1" applyAlignment="1">
      <alignment horizontal="left" vertical="top" wrapText="1"/>
    </xf>
    <xf numFmtId="0" fontId="34" fillId="0" borderId="15" xfId="0" applyFont="1" applyFill="1" applyBorder="1" applyAlignment="1">
      <alignment horizontal="left" vertical="top" wrapText="1"/>
    </xf>
    <xf numFmtId="0" fontId="31" fillId="0" borderId="16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top" wrapText="1"/>
    </xf>
    <xf numFmtId="0" fontId="31" fillId="0" borderId="17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top" wrapText="1"/>
    </xf>
    <xf numFmtId="0" fontId="34" fillId="24" borderId="1" xfId="0" applyFont="1" applyFill="1" applyBorder="1" applyAlignment="1">
      <alignment horizontal="left" vertical="top" wrapText="1"/>
    </xf>
    <xf numFmtId="0" fontId="30" fillId="24" borderId="1" xfId="0" applyFont="1" applyFill="1" applyBorder="1" applyAlignment="1">
      <alignment horizontal="center" vertical="center" wrapText="1"/>
    </xf>
    <xf numFmtId="0" fontId="30" fillId="24" borderId="1" xfId="0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17" xfId="0" applyFont="1" applyFill="1" applyBorder="1" applyAlignment="1">
      <alignment horizontal="center"/>
    </xf>
    <xf numFmtId="0" fontId="37" fillId="0" borderId="15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left" vertical="top" wrapText="1"/>
    </xf>
    <xf numFmtId="0" fontId="31" fillId="0" borderId="16" xfId="0" applyFont="1" applyFill="1" applyBorder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31" fillId="0" borderId="15" xfId="0" applyFont="1" applyFill="1" applyBorder="1" applyAlignment="1">
      <alignment horizontal="left" vertical="top" wrapText="1"/>
    </xf>
    <xf numFmtId="0" fontId="30" fillId="0" borderId="16" xfId="0" applyFont="1" applyFill="1" applyBorder="1" applyAlignment="1">
      <alignment horizontal="center" vertical="top" wrapText="1"/>
    </xf>
    <xf numFmtId="0" fontId="30" fillId="0" borderId="17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/>
    </xf>
    <xf numFmtId="0" fontId="30" fillId="0" borderId="17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0" fontId="31" fillId="24" borderId="16" xfId="0" applyFont="1" applyFill="1" applyBorder="1" applyAlignment="1">
      <alignment horizontal="left" vertical="top" wrapText="1"/>
    </xf>
    <xf numFmtId="0" fontId="31" fillId="24" borderId="17" xfId="0" applyFont="1" applyFill="1" applyBorder="1" applyAlignment="1">
      <alignment horizontal="left" vertical="top" wrapText="1"/>
    </xf>
    <xf numFmtId="0" fontId="31" fillId="24" borderId="15" xfId="0" applyFont="1" applyFill="1" applyBorder="1" applyAlignment="1">
      <alignment horizontal="left" vertical="top" wrapText="1"/>
    </xf>
    <xf numFmtId="14" fontId="31" fillId="0" borderId="16" xfId="0" applyNumberFormat="1" applyFont="1" applyFill="1" applyBorder="1" applyAlignment="1">
      <alignment horizontal="center" vertical="center"/>
    </xf>
    <xf numFmtId="2" fontId="31" fillId="0" borderId="16" xfId="0" applyNumberFormat="1" applyFont="1" applyFill="1" applyBorder="1" applyAlignment="1">
      <alignment horizontal="center" vertical="center" wrapText="1"/>
    </xf>
    <xf numFmtId="2" fontId="31" fillId="0" borderId="17" xfId="0" applyNumberFormat="1" applyFont="1" applyFill="1" applyBorder="1" applyAlignment="1">
      <alignment horizontal="center" vertical="center" wrapText="1"/>
    </xf>
    <xf numFmtId="2" fontId="31" fillId="0" borderId="15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vertical="center"/>
    </xf>
    <xf numFmtId="0" fontId="34" fillId="24" borderId="16" xfId="0" applyFont="1" applyFill="1" applyBorder="1" applyAlignment="1">
      <alignment horizontal="center" vertical="top" wrapText="1"/>
    </xf>
    <xf numFmtId="0" fontId="34" fillId="24" borderId="17" xfId="0" applyFont="1" applyFill="1" applyBorder="1" applyAlignment="1">
      <alignment horizontal="center" vertical="top" wrapText="1"/>
    </xf>
    <xf numFmtId="0" fontId="34" fillId="24" borderId="15" xfId="0" applyFont="1" applyFill="1" applyBorder="1" applyAlignment="1">
      <alignment horizontal="center" vertical="top" wrapText="1"/>
    </xf>
    <xf numFmtId="0" fontId="31" fillId="24" borderId="1" xfId="0" applyFont="1" applyFill="1" applyBorder="1" applyAlignment="1">
      <alignment horizontal="left" vertical="top" wrapText="1"/>
    </xf>
    <xf numFmtId="0" fontId="30" fillId="24" borderId="16" xfId="0" applyFont="1" applyFill="1" applyBorder="1" applyAlignment="1">
      <alignment horizontal="center" vertical="top" wrapText="1"/>
    </xf>
    <xf numFmtId="0" fontId="30" fillId="24" borderId="17" xfId="0" applyFont="1" applyFill="1" applyBorder="1" applyAlignment="1">
      <alignment horizontal="center" vertical="top" wrapText="1"/>
    </xf>
    <xf numFmtId="0" fontId="30" fillId="24" borderId="15" xfId="0" applyFont="1" applyFill="1" applyBorder="1" applyAlignment="1">
      <alignment horizontal="center" vertical="top" wrapText="1"/>
    </xf>
    <xf numFmtId="4" fontId="31" fillId="0" borderId="1" xfId="0" applyNumberFormat="1" applyFont="1" applyFill="1" applyBorder="1" applyAlignment="1">
      <alignment horizontal="left" vertical="top" wrapText="1"/>
    </xf>
    <xf numFmtId="0" fontId="30" fillId="24" borderId="1" xfId="0" applyFont="1" applyFill="1" applyBorder="1" applyAlignment="1">
      <alignment horizontal="center" vertical="top" wrapText="1"/>
    </xf>
    <xf numFmtId="0" fontId="30" fillId="24" borderId="1" xfId="0" applyFont="1" applyFill="1" applyBorder="1" applyAlignment="1">
      <alignment horizontal="center" vertical="top"/>
    </xf>
    <xf numFmtId="0" fontId="34" fillId="24" borderId="1" xfId="0" applyFont="1" applyFill="1" applyBorder="1" applyAlignment="1">
      <alignment horizontal="left" vertical="top"/>
    </xf>
    <xf numFmtId="0" fontId="31" fillId="24" borderId="1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left" vertical="top"/>
    </xf>
    <xf numFmtId="0" fontId="31" fillId="24" borderId="1" xfId="0" applyFont="1" applyFill="1" applyBorder="1" applyAlignment="1">
      <alignment horizontal="center"/>
    </xf>
    <xf numFmtId="0" fontId="31" fillId="24" borderId="16" xfId="0" applyFont="1" applyFill="1" applyBorder="1" applyAlignment="1">
      <alignment horizontal="left" vertical="top"/>
    </xf>
    <xf numFmtId="0" fontId="31" fillId="24" borderId="17" xfId="0" applyFont="1" applyFill="1" applyBorder="1" applyAlignment="1">
      <alignment horizontal="left" vertical="top"/>
    </xf>
    <xf numFmtId="0" fontId="31" fillId="24" borderId="15" xfId="0" applyFont="1" applyFill="1" applyBorder="1" applyAlignment="1">
      <alignment horizontal="left" vertical="top"/>
    </xf>
    <xf numFmtId="2" fontId="31" fillId="0" borderId="1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2" fontId="37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vertical="top" wrapText="1"/>
    </xf>
    <xf numFmtId="0" fontId="31" fillId="0" borderId="16" xfId="0" applyFont="1" applyFill="1" applyBorder="1" applyAlignment="1">
      <alignment vertical="top" wrapText="1"/>
    </xf>
    <xf numFmtId="0" fontId="31" fillId="0" borderId="17" xfId="0" applyFont="1" applyFill="1" applyBorder="1" applyAlignment="1">
      <alignment vertical="top" wrapText="1"/>
    </xf>
    <xf numFmtId="0" fontId="31" fillId="0" borderId="15" xfId="0" applyFont="1" applyFill="1" applyBorder="1" applyAlignment="1">
      <alignment vertical="top" wrapText="1"/>
    </xf>
    <xf numFmtId="0" fontId="30" fillId="0" borderId="16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top" wrapText="1"/>
    </xf>
    <xf numFmtId="0" fontId="34" fillId="24" borderId="16" xfId="0" applyFont="1" applyFill="1" applyBorder="1" applyAlignment="1">
      <alignment horizontal="left" vertical="top"/>
    </xf>
    <xf numFmtId="0" fontId="34" fillId="24" borderId="17" xfId="0" applyFont="1" applyFill="1" applyBorder="1" applyAlignment="1">
      <alignment horizontal="left" vertical="top"/>
    </xf>
    <xf numFmtId="0" fontId="34" fillId="24" borderId="15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left" vertical="top" wrapText="1"/>
    </xf>
    <xf numFmtId="0" fontId="34" fillId="24" borderId="1" xfId="0" applyNumberFormat="1" applyFont="1" applyFill="1" applyBorder="1" applyAlignment="1">
      <alignment horizontal="left" vertical="top" wrapText="1"/>
    </xf>
    <xf numFmtId="0" fontId="3" fillId="24" borderId="18" xfId="0" applyFont="1" applyFill="1" applyBorder="1" applyAlignment="1">
      <alignment horizontal="center" vertical="top" wrapText="1"/>
    </xf>
    <xf numFmtId="0" fontId="43" fillId="0" borderId="16" xfId="0" applyFont="1" applyFill="1" applyBorder="1" applyAlignment="1">
      <alignment horizontal="center"/>
    </xf>
    <xf numFmtId="0" fontId="43" fillId="0" borderId="17" xfId="0" applyFont="1" applyFill="1" applyBorder="1" applyAlignment="1">
      <alignment horizontal="center"/>
    </xf>
    <xf numFmtId="0" fontId="43" fillId="0" borderId="15" xfId="0" applyFont="1" applyFill="1" applyBorder="1" applyAlignment="1">
      <alignment horizontal="center"/>
    </xf>
    <xf numFmtId="0" fontId="34" fillId="24" borderId="16" xfId="0" applyFont="1" applyFill="1" applyBorder="1" applyAlignment="1">
      <alignment horizontal="left" vertical="top" wrapText="1"/>
    </xf>
    <xf numFmtId="0" fontId="34" fillId="24" borderId="17" xfId="0" applyFont="1" applyFill="1" applyBorder="1" applyAlignment="1">
      <alignment horizontal="left" vertical="top" wrapText="1"/>
    </xf>
    <xf numFmtId="0" fontId="34" fillId="24" borderId="15" xfId="0" applyFont="1" applyFill="1" applyBorder="1" applyAlignment="1">
      <alignment horizontal="left" vertical="top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" xfId="0" applyNumberFormat="1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 wrapText="1"/>
    </xf>
    <xf numFmtId="0" fontId="31" fillId="24" borderId="1" xfId="0" applyNumberFormat="1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center"/>
    </xf>
    <xf numFmtId="0" fontId="32" fillId="0" borderId="3" xfId="0" applyFont="1" applyFill="1" applyBorder="1" applyAlignment="1">
      <alignment horizontal="center"/>
    </xf>
    <xf numFmtId="4" fontId="34" fillId="24" borderId="1" xfId="0" applyNumberFormat="1" applyFont="1" applyFill="1" applyBorder="1" applyAlignment="1">
      <alignment horizontal="left" vertical="top" wrapText="1"/>
    </xf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top" wrapText="1"/>
    </xf>
    <xf numFmtId="0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/>
    </xf>
    <xf numFmtId="0" fontId="37" fillId="0" borderId="1" xfId="0" applyNumberFormat="1" applyFont="1" applyFill="1" applyBorder="1" applyAlignment="1">
      <alignment horizontal="left" vertical="top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65" fontId="31" fillId="24" borderId="1" xfId="0" applyNumberFormat="1" applyFont="1" applyFill="1" applyBorder="1" applyAlignment="1">
      <alignment horizontal="center" vertical="top" wrapText="1"/>
    </xf>
    <xf numFmtId="1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top" wrapText="1"/>
    </xf>
    <xf numFmtId="0" fontId="30" fillId="25" borderId="1" xfId="0" applyFont="1" applyFill="1" applyBorder="1" applyAlignment="1">
      <alignment horizontal="center"/>
    </xf>
    <xf numFmtId="166" fontId="31" fillId="0" borderId="1" xfId="0" applyNumberFormat="1" applyFont="1" applyFill="1" applyBorder="1" applyAlignment="1">
      <alignment horizontal="center" vertical="top" wrapText="1"/>
    </xf>
    <xf numFmtId="4" fontId="31" fillId="0" borderId="1" xfId="0" applyNumberFormat="1" applyFont="1" applyFill="1" applyBorder="1" applyAlignment="1">
      <alignment horizontal="center"/>
    </xf>
    <xf numFmtId="164" fontId="31" fillId="0" borderId="1" xfId="0" applyNumberFormat="1" applyFont="1" applyFill="1" applyBorder="1" applyAlignment="1">
      <alignment horizontal="center" vertical="top"/>
    </xf>
    <xf numFmtId="2" fontId="30" fillId="24" borderId="1" xfId="0" applyNumberFormat="1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left" vertical="top" wrapText="1"/>
    </xf>
    <xf numFmtId="0" fontId="45" fillId="0" borderId="17" xfId="0" applyFont="1" applyFill="1" applyBorder="1" applyAlignment="1">
      <alignment horizontal="left" vertical="top" wrapText="1"/>
    </xf>
    <xf numFmtId="0" fontId="45" fillId="0" borderId="15" xfId="0" applyFont="1" applyFill="1" applyBorder="1" applyAlignment="1">
      <alignment horizontal="left" vertical="top" wrapText="1"/>
    </xf>
    <xf numFmtId="0" fontId="31" fillId="24" borderId="16" xfId="0" applyFont="1" applyFill="1" applyBorder="1" applyAlignment="1">
      <alignment horizontal="center"/>
    </xf>
    <xf numFmtId="0" fontId="31" fillId="24" borderId="17" xfId="0" applyFont="1" applyFill="1" applyBorder="1" applyAlignment="1">
      <alignment horizontal="center"/>
    </xf>
    <xf numFmtId="0" fontId="31" fillId="24" borderId="15" xfId="0" applyFont="1" applyFill="1" applyBorder="1" applyAlignment="1">
      <alignment horizontal="center"/>
    </xf>
    <xf numFmtId="9" fontId="34" fillId="0" borderId="1" xfId="3" applyFont="1" applyFill="1" applyBorder="1" applyAlignment="1">
      <alignment horizontal="center" wrapText="1"/>
    </xf>
    <xf numFmtId="9" fontId="31" fillId="0" borderId="1" xfId="3" applyFont="1" applyFill="1" applyBorder="1" applyAlignment="1">
      <alignment horizontal="center" wrapText="1"/>
    </xf>
    <xf numFmtId="165" fontId="31" fillId="0" borderId="1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top" wrapText="1"/>
    </xf>
    <xf numFmtId="0" fontId="37" fillId="0" borderId="17" xfId="0" applyFont="1" applyFill="1" applyBorder="1" applyAlignment="1">
      <alignment horizontal="left" vertical="top" wrapText="1"/>
    </xf>
    <xf numFmtId="0" fontId="37" fillId="0" borderId="15" xfId="0" applyFont="1" applyFill="1" applyBorder="1" applyAlignment="1">
      <alignment horizontal="left" vertical="top" wrapText="1"/>
    </xf>
    <xf numFmtId="165" fontId="31" fillId="0" borderId="16" xfId="0" applyNumberFormat="1" applyFont="1" applyFill="1" applyBorder="1" applyAlignment="1">
      <alignment horizontal="center" vertical="top" wrapText="1"/>
    </xf>
    <xf numFmtId="165" fontId="31" fillId="0" borderId="17" xfId="0" applyNumberFormat="1" applyFont="1" applyFill="1" applyBorder="1" applyAlignment="1">
      <alignment horizontal="center" vertical="top" wrapText="1"/>
    </xf>
    <xf numFmtId="165" fontId="31" fillId="0" borderId="15" xfId="0" applyNumberFormat="1" applyFont="1" applyFill="1" applyBorder="1" applyAlignment="1">
      <alignment horizontal="center" vertical="top" wrapText="1"/>
    </xf>
    <xf numFmtId="164" fontId="31" fillId="0" borderId="1" xfId="0" applyNumberFormat="1" applyFont="1" applyFill="1" applyBorder="1" applyAlignment="1">
      <alignment horizontal="left" vertical="top" wrapText="1"/>
    </xf>
    <xf numFmtId="0" fontId="31" fillId="0" borderId="16" xfId="0" applyFont="1" applyFill="1" applyBorder="1" applyAlignment="1">
      <alignment horizontal="center" wrapText="1"/>
    </xf>
    <xf numFmtId="0" fontId="31" fillId="0" borderId="17" xfId="0" applyFont="1" applyFill="1" applyBorder="1" applyAlignment="1">
      <alignment horizontal="center" wrapText="1"/>
    </xf>
    <xf numFmtId="0" fontId="31" fillId="0" borderId="15" xfId="0" applyFont="1" applyFill="1" applyBorder="1" applyAlignment="1">
      <alignment horizontal="center" wrapText="1"/>
    </xf>
    <xf numFmtId="0" fontId="31" fillId="25" borderId="1" xfId="0" applyFont="1" applyFill="1" applyBorder="1" applyAlignment="1">
      <alignment horizontal="center" vertical="top" wrapText="1"/>
    </xf>
    <xf numFmtId="166" fontId="31" fillId="0" borderId="1" xfId="0" applyNumberFormat="1" applyFont="1" applyFill="1" applyBorder="1" applyAlignment="1">
      <alignment horizontal="center" vertical="center" wrapText="1"/>
    </xf>
    <xf numFmtId="0" fontId="6" fillId="24" borderId="16" xfId="0" applyFont="1" applyFill="1" applyBorder="1" applyAlignment="1">
      <alignment horizontal="center"/>
    </xf>
    <xf numFmtId="0" fontId="6" fillId="24" borderId="17" xfId="0" applyFont="1" applyFill="1" applyBorder="1" applyAlignment="1">
      <alignment horizontal="center"/>
    </xf>
    <xf numFmtId="0" fontId="6" fillId="24" borderId="15" xfId="0" applyFont="1" applyFill="1" applyBorder="1" applyAlignment="1">
      <alignment horizontal="center"/>
    </xf>
    <xf numFmtId="0" fontId="31" fillId="24" borderId="16" xfId="0" applyFont="1" applyFill="1" applyBorder="1" applyAlignment="1">
      <alignment horizontal="center" vertical="center" wrapText="1"/>
    </xf>
    <xf numFmtId="0" fontId="31" fillId="24" borderId="17" xfId="0" applyFont="1" applyFill="1" applyBorder="1" applyAlignment="1">
      <alignment horizontal="center" vertical="center" wrapText="1"/>
    </xf>
    <xf numFmtId="0" fontId="31" fillId="24" borderId="15" xfId="0" applyFont="1" applyFill="1" applyBorder="1" applyAlignment="1">
      <alignment horizontal="center" vertical="center" wrapText="1"/>
    </xf>
    <xf numFmtId="164" fontId="37" fillId="0" borderId="1" xfId="0" applyNumberFormat="1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center"/>
    </xf>
    <xf numFmtId="9" fontId="31" fillId="24" borderId="1" xfId="3" applyFont="1" applyFill="1" applyBorder="1" applyAlignment="1">
      <alignment horizontal="center" vertical="center" wrapText="1"/>
    </xf>
    <xf numFmtId="4" fontId="30" fillId="24" borderId="1" xfId="0" applyNumberFormat="1" applyFont="1" applyFill="1" applyBorder="1" applyAlignment="1">
      <alignment horizontal="center" vertical="center"/>
    </xf>
    <xf numFmtId="9" fontId="30" fillId="24" borderId="1" xfId="3" applyFont="1" applyFill="1" applyBorder="1" applyAlignment="1">
      <alignment horizontal="center" wrapText="1"/>
    </xf>
    <xf numFmtId="4" fontId="31" fillId="0" borderId="1" xfId="0" applyNumberFormat="1" applyFont="1" applyFill="1" applyBorder="1" applyAlignment="1">
      <alignment horizontal="center" vertical="top" wrapText="1"/>
    </xf>
  </cellXfs>
  <cellStyles count="47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xl38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1"/>
    <cellStyle name="Обычный 3" xfId="4"/>
    <cellStyle name="Плохой 2" xfId="41"/>
    <cellStyle name="Пояснение 2" xfId="42"/>
    <cellStyle name="Примечание 2" xfId="43"/>
    <cellStyle name="Процентный" xfId="3" builtinId="5"/>
    <cellStyle name="Связанная ячейка 2" xfId="44"/>
    <cellStyle name="Текст предупреждения 2" xfId="45"/>
    <cellStyle name="Финансовый" xfId="2" builtinId="3"/>
    <cellStyle name="Хороший 2" xfId="46"/>
  </cellStyles>
  <dxfs count="6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8"/>
  <sheetViews>
    <sheetView tabSelected="1" view="pageBreakPreview" topLeftCell="A73" zoomScale="55" zoomScaleNormal="55" zoomScaleSheetLayoutView="55" zoomScalePageLayoutView="55" workbookViewId="0">
      <selection activeCell="N16" sqref="N16"/>
    </sheetView>
  </sheetViews>
  <sheetFormatPr defaultRowHeight="15" x14ac:dyDescent="0.25"/>
  <cols>
    <col min="1" max="1" width="10.85546875" style="22" customWidth="1"/>
    <col min="2" max="2" width="39.28515625" style="23" customWidth="1"/>
    <col min="3" max="3" width="38.7109375" style="18" customWidth="1"/>
    <col min="4" max="4" width="44.28515625" style="11" customWidth="1"/>
    <col min="5" max="5" width="28.28515625" style="11" customWidth="1"/>
    <col min="6" max="6" width="27.85546875" style="117" customWidth="1"/>
    <col min="7" max="7" width="29.140625" style="117" customWidth="1"/>
    <col min="8" max="8" width="22.28515625" style="117" customWidth="1"/>
    <col min="9" max="9" width="19.7109375" style="117" customWidth="1"/>
    <col min="10" max="10" width="19.5703125" style="117" customWidth="1"/>
    <col min="11" max="11" width="33.42578125" style="11" customWidth="1"/>
    <col min="12" max="12" width="26.140625" style="8" customWidth="1"/>
    <col min="13" max="13" width="21.85546875" style="8" customWidth="1"/>
    <col min="14" max="14" width="16.5703125" style="8" customWidth="1"/>
    <col min="15" max="15" width="9.140625" style="8"/>
    <col min="16" max="16" width="12" style="8" bestFit="1" customWidth="1"/>
    <col min="17" max="19" width="9.140625" style="8"/>
    <col min="20" max="20" width="22.7109375" style="8" customWidth="1"/>
    <col min="21" max="16384" width="9.140625" style="8"/>
  </cols>
  <sheetData>
    <row r="1" spans="1:20" ht="49.5" customHeight="1" x14ac:dyDescent="0.25">
      <c r="A1" s="185" t="s">
        <v>423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20" ht="18.75" x14ac:dyDescent="0.3">
      <c r="A2" s="297"/>
      <c r="B2" s="298"/>
      <c r="C2" s="298"/>
      <c r="D2" s="298"/>
      <c r="E2" s="298"/>
      <c r="F2" s="298"/>
      <c r="G2" s="298"/>
      <c r="H2" s="298"/>
      <c r="I2" s="298"/>
      <c r="J2" s="298"/>
      <c r="K2" s="299"/>
      <c r="L2" s="70" t="s">
        <v>206</v>
      </c>
    </row>
    <row r="3" spans="1:20" ht="101.25" x14ac:dyDescent="0.25">
      <c r="A3" s="127" t="s">
        <v>0</v>
      </c>
      <c r="B3" s="57" t="s">
        <v>1</v>
      </c>
      <c r="C3" s="57" t="s">
        <v>16</v>
      </c>
      <c r="D3" s="57" t="s">
        <v>2</v>
      </c>
      <c r="E3" s="57" t="s">
        <v>3</v>
      </c>
      <c r="F3" s="104" t="s">
        <v>4</v>
      </c>
      <c r="G3" s="104" t="s">
        <v>5</v>
      </c>
      <c r="H3" s="104" t="s">
        <v>6</v>
      </c>
      <c r="I3" s="104" t="s">
        <v>7</v>
      </c>
      <c r="J3" s="104" t="s">
        <v>8</v>
      </c>
      <c r="K3" s="57" t="s">
        <v>9</v>
      </c>
      <c r="L3" s="57" t="s">
        <v>10</v>
      </c>
    </row>
    <row r="4" spans="1:20" ht="20.25" x14ac:dyDescent="0.25">
      <c r="A4" s="127"/>
      <c r="B4" s="57"/>
      <c r="C4" s="57"/>
      <c r="D4" s="57"/>
      <c r="E4" s="57"/>
      <c r="F4" s="104"/>
      <c r="G4" s="104"/>
      <c r="H4" s="104"/>
      <c r="I4" s="104"/>
      <c r="J4" s="104"/>
      <c r="K4" s="57"/>
      <c r="L4" s="57"/>
    </row>
    <row r="5" spans="1:20" s="81" customFormat="1" ht="23.25" customHeight="1" x14ac:dyDescent="0.25">
      <c r="A5" s="293"/>
      <c r="B5" s="254" t="s">
        <v>156</v>
      </c>
      <c r="C5" s="218"/>
      <c r="D5" s="249"/>
      <c r="E5" s="78" t="s">
        <v>11</v>
      </c>
      <c r="F5" s="82">
        <f>F10+F103+F107+F141+F219+F244+F349+F370+F454+F487+F517+F531+F540+F549+F558+F567+F629+F642+F651+F655+F672+F686+F699+F719+F731+F735+F739+F755</f>
        <v>106166214.94300002</v>
      </c>
      <c r="G5" s="82">
        <f>G10+G103+G107+G141+G219+G244+G349+G370+G454+G487+G517+G531+G540+G549+G558+G567+G629+G642+G651+G655+G672+G686+G699+G719+G731+G735+G739+G755</f>
        <v>61315739.854000017</v>
      </c>
      <c r="H5" s="82">
        <f>H10+H103+H107+H141+H219+H244+H349+H370+H454+H487+H517+H531+H540+H549+H558+H567+H629+H642+H651+H655+H672+H686+H699+H719+H731+H735+H739+H755</f>
        <v>47081005.737000003</v>
      </c>
      <c r="I5" s="79">
        <f>G5/F5*100</f>
        <v>57.754474798710731</v>
      </c>
      <c r="J5" s="80">
        <f>H5/G5*100</f>
        <v>76.784535013530643</v>
      </c>
      <c r="K5" s="294"/>
      <c r="L5" s="259"/>
    </row>
    <row r="6" spans="1:20" s="81" customFormat="1" ht="22.5" customHeight="1" x14ac:dyDescent="0.25">
      <c r="A6" s="293"/>
      <c r="B6" s="255"/>
      <c r="C6" s="218"/>
      <c r="D6" s="249"/>
      <c r="E6" s="78" t="s">
        <v>12</v>
      </c>
      <c r="F6" s="82"/>
      <c r="G6" s="82"/>
      <c r="H6" s="82"/>
      <c r="I6" s="79"/>
      <c r="J6" s="80"/>
      <c r="K6" s="294"/>
      <c r="L6" s="259"/>
    </row>
    <row r="7" spans="1:20" s="81" customFormat="1" ht="41.25" customHeight="1" x14ac:dyDescent="0.25">
      <c r="A7" s="293"/>
      <c r="B7" s="255"/>
      <c r="C7" s="218"/>
      <c r="D7" s="249"/>
      <c r="E7" s="78" t="s">
        <v>13</v>
      </c>
      <c r="F7" s="82">
        <f t="shared" ref="F7:H8" si="0">F12+F105+F109+F143+F221+F246+F351+F372+F456+F489+F519+F533+F542+F551+F560+F569+F631+F644+F653+F657+F674+F688+F701+F721+F733+F737+F741+F757</f>
        <v>89306501.827999994</v>
      </c>
      <c r="G7" s="82">
        <f t="shared" si="0"/>
        <v>52046442.423000008</v>
      </c>
      <c r="H7" s="82">
        <f t="shared" si="0"/>
        <v>38515489.031999998</v>
      </c>
      <c r="I7" s="79">
        <f>G7/F7*100</f>
        <v>58.278447098105957</v>
      </c>
      <c r="J7" s="80">
        <f>H7/G7*100</f>
        <v>74.002155073291803</v>
      </c>
      <c r="K7" s="294"/>
      <c r="L7" s="259"/>
      <c r="T7" s="83" t="e">
        <f>F2086+F251+F255+F267+F323+F351+F745+F499+F595+F599+F657+F674+#REF!</f>
        <v>#REF!</v>
      </c>
    </row>
    <row r="8" spans="1:20" s="81" customFormat="1" ht="38.25" customHeight="1" x14ac:dyDescent="0.25">
      <c r="A8" s="293"/>
      <c r="B8" s="255"/>
      <c r="C8" s="218"/>
      <c r="D8" s="249"/>
      <c r="E8" s="78" t="s">
        <v>14</v>
      </c>
      <c r="F8" s="82">
        <f t="shared" si="0"/>
        <v>16859713.114999998</v>
      </c>
      <c r="G8" s="82">
        <f t="shared" si="0"/>
        <v>9269297.4309999999</v>
      </c>
      <c r="H8" s="82">
        <f t="shared" si="0"/>
        <v>8565516.7050000001</v>
      </c>
      <c r="I8" s="79">
        <f>G8/F8*100</f>
        <v>54.97897483648849</v>
      </c>
      <c r="J8" s="80">
        <f>H8/G8*100</f>
        <v>92.407399468634011</v>
      </c>
      <c r="K8" s="294"/>
      <c r="L8" s="259"/>
    </row>
    <row r="9" spans="1:20" s="81" customFormat="1" ht="22.5" customHeight="1" x14ac:dyDescent="0.35">
      <c r="A9" s="131"/>
      <c r="B9" s="84" t="s">
        <v>15</v>
      </c>
      <c r="C9" s="85"/>
      <c r="D9" s="86"/>
      <c r="E9" s="78"/>
      <c r="F9" s="107"/>
      <c r="G9" s="107"/>
      <c r="H9" s="107"/>
      <c r="I9" s="108"/>
      <c r="J9" s="109"/>
      <c r="K9" s="87"/>
      <c r="L9" s="88"/>
    </row>
    <row r="10" spans="1:20" s="81" customFormat="1" ht="20.25" x14ac:dyDescent="0.25">
      <c r="A10" s="295" t="s">
        <v>19</v>
      </c>
      <c r="B10" s="219" t="s">
        <v>36</v>
      </c>
      <c r="C10" s="300"/>
      <c r="D10" s="249"/>
      <c r="E10" s="78" t="s">
        <v>11</v>
      </c>
      <c r="F10" s="91">
        <f>F12+F13</f>
        <v>7144460.5200000005</v>
      </c>
      <c r="G10" s="91">
        <f>G12+G13</f>
        <v>2458388.0300000003</v>
      </c>
      <c r="H10" s="91">
        <f>H12+H13</f>
        <v>2185831.7400000002</v>
      </c>
      <c r="I10" s="92">
        <f>G10/F10*100</f>
        <v>34.409708376413569</v>
      </c>
      <c r="J10" s="93">
        <f t="shared" ref="J10:J15" si="1">H10/G10*100</f>
        <v>88.913211149990829</v>
      </c>
      <c r="K10" s="219" t="s">
        <v>356</v>
      </c>
      <c r="L10" s="249"/>
      <c r="M10" s="89"/>
      <c r="N10" s="83"/>
    </row>
    <row r="11" spans="1:20" s="81" customFormat="1" ht="19.5" customHeight="1" x14ac:dyDescent="0.25">
      <c r="A11" s="295"/>
      <c r="B11" s="219"/>
      <c r="C11" s="218"/>
      <c r="D11" s="249"/>
      <c r="E11" s="78" t="s">
        <v>12</v>
      </c>
      <c r="F11" s="91"/>
      <c r="G11" s="91"/>
      <c r="H11" s="91"/>
      <c r="I11" s="92"/>
      <c r="J11" s="93"/>
      <c r="K11" s="219"/>
      <c r="L11" s="249"/>
      <c r="M11" s="89"/>
    </row>
    <row r="12" spans="1:20" s="81" customFormat="1" ht="40.5" customHeight="1" x14ac:dyDescent="0.25">
      <c r="A12" s="295"/>
      <c r="B12" s="219"/>
      <c r="C12" s="218"/>
      <c r="D12" s="249"/>
      <c r="E12" s="78" t="s">
        <v>13</v>
      </c>
      <c r="F12" s="91">
        <f>F17+F21+F25+F29+F33+F37+F41+F45+F49+F53+F57+F61+F65+F69++F73+F77+F81+F89+F85+F93+F97+F101</f>
        <v>4424038.8</v>
      </c>
      <c r="G12" s="91">
        <f t="shared" ref="G12:H12" si="2">G17+G21+G25+G29+G33+G37+G41+G45+G49+G53+G57+G61+G65+G69++G73+G77+G81+G89+G85+G93+G97+G101</f>
        <v>880363.57000000018</v>
      </c>
      <c r="H12" s="91">
        <f t="shared" si="2"/>
        <v>744493.47</v>
      </c>
      <c r="I12" s="92">
        <f>G12/F12*100</f>
        <v>19.899544506707315</v>
      </c>
      <c r="J12" s="80">
        <f t="shared" si="1"/>
        <v>84.566592186453121</v>
      </c>
      <c r="K12" s="219"/>
      <c r="L12" s="249"/>
      <c r="M12" s="89"/>
    </row>
    <row r="13" spans="1:20" s="81" customFormat="1" ht="40.5" x14ac:dyDescent="0.25">
      <c r="A13" s="295"/>
      <c r="B13" s="219"/>
      <c r="C13" s="218"/>
      <c r="D13" s="249"/>
      <c r="E13" s="78" t="s">
        <v>14</v>
      </c>
      <c r="F13" s="91">
        <f>F18+F22+F26+F30+F34+F38+F42+F46+F50+F54+F58+F62+F66+F70++F74+F78+F82+F90+F86+F94+F98+F102</f>
        <v>2720421.7200000007</v>
      </c>
      <c r="G13" s="91">
        <f t="shared" ref="G13:H13" si="3">G18+G22+G26+G30+G34+G38+G42+G46+G50+G54+G58+G62+G66+G70++G74+G78+G82+G90+G86+G94+G98+G102</f>
        <v>1578024.46</v>
      </c>
      <c r="H13" s="91">
        <f t="shared" si="3"/>
        <v>1441338.27</v>
      </c>
      <c r="I13" s="92">
        <f>G13/F13*100</f>
        <v>58.006611563151303</v>
      </c>
      <c r="J13" s="93">
        <f t="shared" si="1"/>
        <v>91.338145037371604</v>
      </c>
      <c r="K13" s="219"/>
      <c r="L13" s="249"/>
      <c r="M13" s="89"/>
    </row>
    <row r="14" spans="1:20" ht="21" customHeight="1" x14ac:dyDescent="0.25">
      <c r="A14" s="127"/>
      <c r="B14" s="57" t="s">
        <v>12</v>
      </c>
      <c r="C14" s="53"/>
      <c r="D14" s="25"/>
      <c r="E14" s="1"/>
      <c r="F14" s="28"/>
      <c r="G14" s="28"/>
      <c r="H14" s="28"/>
      <c r="I14" s="110"/>
      <c r="J14" s="32"/>
      <c r="K14" s="55"/>
      <c r="L14" s="54" t="s">
        <v>102</v>
      </c>
      <c r="O14" s="135"/>
      <c r="T14" s="13"/>
    </row>
    <row r="15" spans="1:20" ht="19.5" customHeight="1" x14ac:dyDescent="0.25">
      <c r="A15" s="189" t="s">
        <v>17</v>
      </c>
      <c r="B15" s="190"/>
      <c r="C15" s="181" t="s">
        <v>167</v>
      </c>
      <c r="D15" s="181" t="s">
        <v>114</v>
      </c>
      <c r="E15" s="144" t="s">
        <v>11</v>
      </c>
      <c r="F15" s="143">
        <f>F17+F18</f>
        <v>115027</v>
      </c>
      <c r="G15" s="143">
        <f>G17+G18</f>
        <v>86270</v>
      </c>
      <c r="H15" s="143">
        <f>H17+H18</f>
        <v>86270</v>
      </c>
      <c r="I15" s="145">
        <f>G15/F15*100</f>
        <v>74.999782659723365</v>
      </c>
      <c r="J15" s="146">
        <f t="shared" si="1"/>
        <v>100</v>
      </c>
      <c r="K15" s="174"/>
      <c r="L15" s="188"/>
      <c r="N15" s="13"/>
    </row>
    <row r="16" spans="1:20" ht="23.25" customHeight="1" x14ac:dyDescent="0.25">
      <c r="A16" s="189"/>
      <c r="B16" s="190"/>
      <c r="C16" s="181"/>
      <c r="D16" s="181"/>
      <c r="E16" s="144" t="s">
        <v>12</v>
      </c>
      <c r="F16" s="143"/>
      <c r="G16" s="143"/>
      <c r="H16" s="143"/>
      <c r="I16" s="145"/>
      <c r="J16" s="146"/>
      <c r="K16" s="174"/>
      <c r="L16" s="188"/>
    </row>
    <row r="17" spans="1:14" ht="45.75" customHeight="1" x14ac:dyDescent="0.25">
      <c r="A17" s="189"/>
      <c r="B17" s="190"/>
      <c r="C17" s="181"/>
      <c r="D17" s="181"/>
      <c r="E17" s="144" t="s">
        <v>13</v>
      </c>
      <c r="F17" s="143">
        <v>59330.9</v>
      </c>
      <c r="G17" s="143">
        <v>44498.05</v>
      </c>
      <c r="H17" s="143">
        <v>44498.05</v>
      </c>
      <c r="I17" s="145">
        <f>G17/F17*100</f>
        <v>74.999789317202342</v>
      </c>
      <c r="J17" s="146">
        <f>H17/G17*100</f>
        <v>100</v>
      </c>
      <c r="K17" s="174"/>
      <c r="L17" s="188"/>
      <c r="N17" s="13"/>
    </row>
    <row r="18" spans="1:14" ht="42" customHeight="1" x14ac:dyDescent="0.25">
      <c r="A18" s="189"/>
      <c r="B18" s="190"/>
      <c r="C18" s="181"/>
      <c r="D18" s="181"/>
      <c r="E18" s="144" t="s">
        <v>14</v>
      </c>
      <c r="F18" s="143">
        <v>55696.1</v>
      </c>
      <c r="G18" s="143">
        <v>41771.949999999997</v>
      </c>
      <c r="H18" s="143">
        <v>41771.949999999997</v>
      </c>
      <c r="I18" s="145">
        <f>G18/F18*100</f>
        <v>74.999775567768651</v>
      </c>
      <c r="J18" s="146">
        <f>H18/G18*100</f>
        <v>100</v>
      </c>
      <c r="K18" s="174"/>
      <c r="L18" s="188"/>
    </row>
    <row r="19" spans="1:14" ht="28.5" customHeight="1" x14ac:dyDescent="0.25">
      <c r="A19" s="189" t="s">
        <v>124</v>
      </c>
      <c r="B19" s="190"/>
      <c r="C19" s="181" t="s">
        <v>116</v>
      </c>
      <c r="D19" s="181" t="s">
        <v>115</v>
      </c>
      <c r="E19" s="144" t="s">
        <v>11</v>
      </c>
      <c r="F19" s="143">
        <f>F21+F22</f>
        <v>292232.90000000002</v>
      </c>
      <c r="G19" s="146">
        <f>G21+G22</f>
        <v>0</v>
      </c>
      <c r="H19" s="146">
        <f>H21+H22</f>
        <v>0</v>
      </c>
      <c r="I19" s="145">
        <f>G19/F19*100</f>
        <v>0</v>
      </c>
      <c r="J19" s="146">
        <v>0</v>
      </c>
      <c r="K19" s="176"/>
      <c r="L19" s="188"/>
    </row>
    <row r="20" spans="1:14" ht="18.75" customHeight="1" x14ac:dyDescent="0.25">
      <c r="A20" s="189"/>
      <c r="B20" s="190"/>
      <c r="C20" s="181"/>
      <c r="D20" s="181"/>
      <c r="E20" s="144" t="s">
        <v>12</v>
      </c>
      <c r="F20" s="143"/>
      <c r="G20" s="146"/>
      <c r="H20" s="146"/>
      <c r="I20" s="145"/>
      <c r="J20" s="146"/>
      <c r="K20" s="176"/>
      <c r="L20" s="188"/>
    </row>
    <row r="21" spans="1:14" ht="38.25" customHeight="1" x14ac:dyDescent="0.25">
      <c r="A21" s="189"/>
      <c r="B21" s="190"/>
      <c r="C21" s="181"/>
      <c r="D21" s="181"/>
      <c r="E21" s="144" t="s">
        <v>13</v>
      </c>
      <c r="F21" s="143">
        <v>292232.90000000002</v>
      </c>
      <c r="G21" s="146">
        <v>0</v>
      </c>
      <c r="H21" s="146">
        <v>0</v>
      </c>
      <c r="I21" s="145">
        <f>G21/F21*100</f>
        <v>0</v>
      </c>
      <c r="J21" s="146">
        <v>0</v>
      </c>
      <c r="K21" s="176"/>
      <c r="L21" s="188"/>
    </row>
    <row r="22" spans="1:14" ht="46.5" customHeight="1" x14ac:dyDescent="0.25">
      <c r="A22" s="189"/>
      <c r="B22" s="190"/>
      <c r="C22" s="181"/>
      <c r="D22" s="181"/>
      <c r="E22" s="144" t="s">
        <v>14</v>
      </c>
      <c r="F22" s="143">
        <v>0</v>
      </c>
      <c r="G22" s="146">
        <v>0</v>
      </c>
      <c r="H22" s="146">
        <v>0</v>
      </c>
      <c r="I22" s="145">
        <v>0</v>
      </c>
      <c r="J22" s="146">
        <v>0</v>
      </c>
      <c r="K22" s="176"/>
      <c r="L22" s="188"/>
    </row>
    <row r="23" spans="1:14" ht="18.75" customHeight="1" x14ac:dyDescent="0.25">
      <c r="A23" s="189" t="s">
        <v>125</v>
      </c>
      <c r="B23" s="190"/>
      <c r="C23" s="181" t="s">
        <v>168</v>
      </c>
      <c r="D23" s="181" t="s">
        <v>117</v>
      </c>
      <c r="E23" s="144" t="s">
        <v>11</v>
      </c>
      <c r="F23" s="143">
        <f>F25+F26</f>
        <v>344247.2</v>
      </c>
      <c r="G23" s="146">
        <f>G25+G26</f>
        <v>0</v>
      </c>
      <c r="H23" s="146">
        <f>H25+H26</f>
        <v>0</v>
      </c>
      <c r="I23" s="145">
        <f>G23/F23*100</f>
        <v>0</v>
      </c>
      <c r="J23" s="146">
        <v>0</v>
      </c>
      <c r="K23" s="176"/>
      <c r="L23" s="188"/>
    </row>
    <row r="24" spans="1:14" ht="20.25" x14ac:dyDescent="0.25">
      <c r="A24" s="189"/>
      <c r="B24" s="190"/>
      <c r="C24" s="181"/>
      <c r="D24" s="181"/>
      <c r="E24" s="144" t="s">
        <v>12</v>
      </c>
      <c r="F24" s="143"/>
      <c r="G24" s="146"/>
      <c r="H24" s="146"/>
      <c r="I24" s="145"/>
      <c r="J24" s="146"/>
      <c r="K24" s="176"/>
      <c r="L24" s="188"/>
    </row>
    <row r="25" spans="1:14" ht="40.5" x14ac:dyDescent="0.25">
      <c r="A25" s="189"/>
      <c r="B25" s="190"/>
      <c r="C25" s="181"/>
      <c r="D25" s="181"/>
      <c r="E25" s="144" t="s">
        <v>13</v>
      </c>
      <c r="F25" s="143">
        <v>344247.2</v>
      </c>
      <c r="G25" s="146">
        <v>0</v>
      </c>
      <c r="H25" s="146">
        <v>0</v>
      </c>
      <c r="I25" s="145">
        <f>G25/F25*100</f>
        <v>0</v>
      </c>
      <c r="J25" s="146">
        <v>0</v>
      </c>
      <c r="K25" s="176"/>
      <c r="L25" s="188"/>
    </row>
    <row r="26" spans="1:14" ht="39.75" customHeight="1" x14ac:dyDescent="0.25">
      <c r="A26" s="189"/>
      <c r="B26" s="190"/>
      <c r="C26" s="181"/>
      <c r="D26" s="181"/>
      <c r="E26" s="144" t="s">
        <v>14</v>
      </c>
      <c r="F26" s="143">
        <v>0</v>
      </c>
      <c r="G26" s="146">
        <v>0</v>
      </c>
      <c r="H26" s="146">
        <v>0</v>
      </c>
      <c r="I26" s="145">
        <v>0</v>
      </c>
      <c r="J26" s="146">
        <v>0</v>
      </c>
      <c r="K26" s="176"/>
      <c r="L26" s="188"/>
    </row>
    <row r="27" spans="1:14" ht="18.75" customHeight="1" x14ac:dyDescent="0.25">
      <c r="A27" s="189" t="s">
        <v>243</v>
      </c>
      <c r="B27" s="190"/>
      <c r="C27" s="172"/>
      <c r="D27" s="178" t="s">
        <v>160</v>
      </c>
      <c r="E27" s="54" t="s">
        <v>11</v>
      </c>
      <c r="F27" s="6">
        <f>F29+F30</f>
        <v>59727.469999999994</v>
      </c>
      <c r="G27" s="31">
        <f>G29+G30</f>
        <v>0</v>
      </c>
      <c r="H27" s="31">
        <f>H29+H30</f>
        <v>0</v>
      </c>
      <c r="I27" s="35">
        <f>G27/F27*100</f>
        <v>0</v>
      </c>
      <c r="J27" s="31">
        <v>0</v>
      </c>
      <c r="K27" s="176"/>
      <c r="L27" s="188"/>
    </row>
    <row r="28" spans="1:14" ht="20.25" x14ac:dyDescent="0.25">
      <c r="A28" s="189"/>
      <c r="B28" s="190"/>
      <c r="C28" s="172"/>
      <c r="D28" s="178"/>
      <c r="E28" s="54" t="s">
        <v>12</v>
      </c>
      <c r="F28" s="6"/>
      <c r="G28" s="31"/>
      <c r="H28" s="31"/>
      <c r="I28" s="35"/>
      <c r="J28" s="31"/>
      <c r="K28" s="176"/>
      <c r="L28" s="188"/>
    </row>
    <row r="29" spans="1:14" ht="40.5" x14ac:dyDescent="0.25">
      <c r="A29" s="189"/>
      <c r="B29" s="190"/>
      <c r="C29" s="172"/>
      <c r="D29" s="178"/>
      <c r="E29" s="54" t="s">
        <v>13</v>
      </c>
      <c r="F29" s="6">
        <v>59130.2</v>
      </c>
      <c r="G29" s="31">
        <v>0</v>
      </c>
      <c r="H29" s="31">
        <v>0</v>
      </c>
      <c r="I29" s="35">
        <f>G29/F29*100</f>
        <v>0</v>
      </c>
      <c r="J29" s="31">
        <v>0</v>
      </c>
      <c r="K29" s="176"/>
      <c r="L29" s="188"/>
    </row>
    <row r="30" spans="1:14" ht="45" customHeight="1" x14ac:dyDescent="0.25">
      <c r="A30" s="189"/>
      <c r="B30" s="190"/>
      <c r="C30" s="172"/>
      <c r="D30" s="178"/>
      <c r="E30" s="54" t="s">
        <v>14</v>
      </c>
      <c r="F30" s="6">
        <v>597.27</v>
      </c>
      <c r="G30" s="31">
        <v>0</v>
      </c>
      <c r="H30" s="31">
        <v>0</v>
      </c>
      <c r="I30" s="35">
        <f>G30/F30*100</f>
        <v>0</v>
      </c>
      <c r="J30" s="31">
        <v>0</v>
      </c>
      <c r="K30" s="176"/>
      <c r="L30" s="188"/>
    </row>
    <row r="31" spans="1:14" ht="18.75" customHeight="1" x14ac:dyDescent="0.25">
      <c r="A31" s="189" t="s">
        <v>126</v>
      </c>
      <c r="B31" s="190"/>
      <c r="C31" s="181" t="s">
        <v>118</v>
      </c>
      <c r="D31" s="181" t="s">
        <v>119</v>
      </c>
      <c r="E31" s="144" t="s">
        <v>11</v>
      </c>
      <c r="F31" s="143">
        <f>F33+F34</f>
        <v>300269.43</v>
      </c>
      <c r="G31" s="146">
        <f>G33+G34</f>
        <v>0</v>
      </c>
      <c r="H31" s="146">
        <f>H33+H34</f>
        <v>0</v>
      </c>
      <c r="I31" s="145">
        <f>G31/F31*100</f>
        <v>0</v>
      </c>
      <c r="J31" s="146">
        <v>0</v>
      </c>
      <c r="K31" s="183"/>
      <c r="L31" s="188"/>
    </row>
    <row r="32" spans="1:14" ht="20.25" x14ac:dyDescent="0.25">
      <c r="A32" s="189"/>
      <c r="B32" s="190"/>
      <c r="C32" s="181"/>
      <c r="D32" s="181"/>
      <c r="E32" s="144" t="s">
        <v>12</v>
      </c>
      <c r="F32" s="143"/>
      <c r="G32" s="146"/>
      <c r="H32" s="146"/>
      <c r="I32" s="145"/>
      <c r="J32" s="146"/>
      <c r="K32" s="183"/>
      <c r="L32" s="188"/>
    </row>
    <row r="33" spans="1:17" ht="40.5" x14ac:dyDescent="0.25">
      <c r="A33" s="189"/>
      <c r="B33" s="190"/>
      <c r="C33" s="181"/>
      <c r="D33" s="181"/>
      <c r="E33" s="144" t="s">
        <v>13</v>
      </c>
      <c r="F33" s="143">
        <v>298501</v>
      </c>
      <c r="G33" s="146">
        <v>0</v>
      </c>
      <c r="H33" s="146">
        <v>0</v>
      </c>
      <c r="I33" s="145">
        <f>G33/F33*100</f>
        <v>0</v>
      </c>
      <c r="J33" s="146">
        <v>0</v>
      </c>
      <c r="K33" s="183"/>
      <c r="L33" s="188"/>
    </row>
    <row r="34" spans="1:17" ht="48.75" customHeight="1" x14ac:dyDescent="0.25">
      <c r="A34" s="189"/>
      <c r="B34" s="190"/>
      <c r="C34" s="181"/>
      <c r="D34" s="181"/>
      <c r="E34" s="144" t="s">
        <v>14</v>
      </c>
      <c r="F34" s="143">
        <v>1768.43</v>
      </c>
      <c r="G34" s="146">
        <v>0</v>
      </c>
      <c r="H34" s="146">
        <v>0</v>
      </c>
      <c r="I34" s="145">
        <f>G34/F34*100</f>
        <v>0</v>
      </c>
      <c r="J34" s="146">
        <v>0</v>
      </c>
      <c r="K34" s="183"/>
      <c r="L34" s="188"/>
    </row>
    <row r="35" spans="1:17" ht="18.75" customHeight="1" x14ac:dyDescent="0.25">
      <c r="A35" s="189" t="s">
        <v>127</v>
      </c>
      <c r="B35" s="190"/>
      <c r="C35" s="181" t="s">
        <v>120</v>
      </c>
      <c r="D35" s="181" t="s">
        <v>169</v>
      </c>
      <c r="E35" s="144" t="s">
        <v>11</v>
      </c>
      <c r="F35" s="143">
        <f>F37+F38</f>
        <v>29</v>
      </c>
      <c r="G35" s="143">
        <f>G37+G38</f>
        <v>28.91</v>
      </c>
      <c r="H35" s="143">
        <f>H37+H38</f>
        <v>28.91</v>
      </c>
      <c r="I35" s="145">
        <f>G35/F35*100</f>
        <v>99.689655172413794</v>
      </c>
      <c r="J35" s="146">
        <f>H35/G35*100</f>
        <v>100</v>
      </c>
      <c r="K35" s="183"/>
      <c r="L35" s="188"/>
    </row>
    <row r="36" spans="1:17" ht="20.25" x14ac:dyDescent="0.25">
      <c r="A36" s="189"/>
      <c r="B36" s="190"/>
      <c r="C36" s="181"/>
      <c r="D36" s="181"/>
      <c r="E36" s="144" t="s">
        <v>12</v>
      </c>
      <c r="F36" s="143"/>
      <c r="G36" s="143"/>
      <c r="H36" s="143"/>
      <c r="I36" s="145"/>
      <c r="J36" s="146"/>
      <c r="K36" s="183"/>
      <c r="L36" s="188"/>
    </row>
    <row r="37" spans="1:17" ht="40.5" x14ac:dyDescent="0.25">
      <c r="A37" s="189"/>
      <c r="B37" s="190"/>
      <c r="C37" s="181"/>
      <c r="D37" s="181"/>
      <c r="E37" s="144" t="s">
        <v>13</v>
      </c>
      <c r="F37" s="143">
        <v>29</v>
      </c>
      <c r="G37" s="143">
        <v>28.91</v>
      </c>
      <c r="H37" s="143">
        <v>28.91</v>
      </c>
      <c r="I37" s="145">
        <f>G37/F37*100</f>
        <v>99.689655172413794</v>
      </c>
      <c r="J37" s="146">
        <f>H37/G37*100</f>
        <v>100</v>
      </c>
      <c r="K37" s="183"/>
      <c r="L37" s="188"/>
    </row>
    <row r="38" spans="1:17" ht="68.25" customHeight="1" x14ac:dyDescent="0.25">
      <c r="A38" s="189"/>
      <c r="B38" s="190"/>
      <c r="C38" s="181"/>
      <c r="D38" s="181"/>
      <c r="E38" s="144" t="s">
        <v>14</v>
      </c>
      <c r="F38" s="146">
        <v>0</v>
      </c>
      <c r="G38" s="146">
        <v>0</v>
      </c>
      <c r="H38" s="146">
        <v>0</v>
      </c>
      <c r="I38" s="145">
        <v>0</v>
      </c>
      <c r="J38" s="146">
        <v>0</v>
      </c>
      <c r="K38" s="183"/>
      <c r="L38" s="188"/>
      <c r="Q38" s="8" t="s">
        <v>102</v>
      </c>
    </row>
    <row r="39" spans="1:17" ht="18.75" customHeight="1" x14ac:dyDescent="0.25">
      <c r="A39" s="189" t="s">
        <v>128</v>
      </c>
      <c r="B39" s="190"/>
      <c r="C39" s="181" t="s">
        <v>248</v>
      </c>
      <c r="D39" s="181" t="s">
        <v>170</v>
      </c>
      <c r="E39" s="144" t="s">
        <v>11</v>
      </c>
      <c r="F39" s="143">
        <f>F41+F42</f>
        <v>1547502.3</v>
      </c>
      <c r="G39" s="143">
        <f>G41+G42</f>
        <v>228911.04</v>
      </c>
      <c r="H39" s="143">
        <f>H41+H42</f>
        <v>167610.81</v>
      </c>
      <c r="I39" s="145">
        <f>G39/F39*100</f>
        <v>14.792290777209185</v>
      </c>
      <c r="J39" s="146">
        <f>H39/G39*100</f>
        <v>73.220937705756782</v>
      </c>
      <c r="K39" s="183"/>
      <c r="L39" s="188"/>
    </row>
    <row r="40" spans="1:17" ht="20.25" x14ac:dyDescent="0.25">
      <c r="A40" s="189"/>
      <c r="B40" s="190"/>
      <c r="C40" s="181"/>
      <c r="D40" s="181"/>
      <c r="E40" s="144" t="s">
        <v>12</v>
      </c>
      <c r="F40" s="143"/>
      <c r="G40" s="143"/>
      <c r="H40" s="143"/>
      <c r="I40" s="145"/>
      <c r="J40" s="146"/>
      <c r="K40" s="183"/>
      <c r="L40" s="188"/>
    </row>
    <row r="41" spans="1:17" ht="40.5" x14ac:dyDescent="0.25">
      <c r="A41" s="189"/>
      <c r="B41" s="190"/>
      <c r="C41" s="181"/>
      <c r="D41" s="181"/>
      <c r="E41" s="144" t="s">
        <v>13</v>
      </c>
      <c r="F41" s="143">
        <v>1512229.5</v>
      </c>
      <c r="G41" s="143">
        <v>223111.59</v>
      </c>
      <c r="H41" s="143">
        <v>163835.19</v>
      </c>
      <c r="I41" s="145">
        <f>G41/F41*100</f>
        <v>14.753818120860624</v>
      </c>
      <c r="J41" s="146">
        <f>H41/G41*100</f>
        <v>73.431949456323636</v>
      </c>
      <c r="K41" s="183"/>
      <c r="L41" s="188"/>
      <c r="P41" s="13"/>
    </row>
    <row r="42" spans="1:17" ht="66" customHeight="1" x14ac:dyDescent="0.25">
      <c r="A42" s="189"/>
      <c r="B42" s="190"/>
      <c r="C42" s="181"/>
      <c r="D42" s="181"/>
      <c r="E42" s="144" t="s">
        <v>14</v>
      </c>
      <c r="F42" s="143">
        <v>35272.800000000003</v>
      </c>
      <c r="G42" s="143">
        <v>5799.45</v>
      </c>
      <c r="H42" s="143">
        <v>3775.62</v>
      </c>
      <c r="I42" s="145">
        <f>G42/F42*100</f>
        <v>16.441705790297338</v>
      </c>
      <c r="J42" s="146">
        <f>H42/G42*100</f>
        <v>65.103070118718151</v>
      </c>
      <c r="K42" s="183"/>
      <c r="L42" s="188"/>
    </row>
    <row r="43" spans="1:17" ht="18.75" customHeight="1" x14ac:dyDescent="0.25">
      <c r="A43" s="189" t="s">
        <v>129</v>
      </c>
      <c r="B43" s="190"/>
      <c r="C43" s="172"/>
      <c r="D43" s="178" t="s">
        <v>161</v>
      </c>
      <c r="E43" s="54" t="s">
        <v>11</v>
      </c>
      <c r="F43" s="6">
        <f>F45+F46</f>
        <v>187500</v>
      </c>
      <c r="G43" s="6">
        <f>G45+G46</f>
        <v>24500</v>
      </c>
      <c r="H43" s="6">
        <f>H45+H46</f>
        <v>24500</v>
      </c>
      <c r="I43" s="35">
        <f>G43/F43*100</f>
        <v>13.066666666666665</v>
      </c>
      <c r="J43" s="31">
        <f t="shared" ref="J43" si="4">H43/G43*100</f>
        <v>100</v>
      </c>
      <c r="K43" s="176"/>
      <c r="L43" s="188"/>
    </row>
    <row r="44" spans="1:17" ht="20.25" x14ac:dyDescent="0.25">
      <c r="A44" s="189"/>
      <c r="B44" s="190"/>
      <c r="C44" s="172"/>
      <c r="D44" s="178"/>
      <c r="E44" s="54" t="s">
        <v>12</v>
      </c>
      <c r="F44" s="6"/>
      <c r="G44" s="6"/>
      <c r="H44" s="6"/>
      <c r="I44" s="35"/>
      <c r="J44" s="31"/>
      <c r="K44" s="176"/>
      <c r="L44" s="188"/>
    </row>
    <row r="45" spans="1:17" ht="40.5" x14ac:dyDescent="0.25">
      <c r="A45" s="189"/>
      <c r="B45" s="190"/>
      <c r="C45" s="172"/>
      <c r="D45" s="178"/>
      <c r="E45" s="54" t="s">
        <v>13</v>
      </c>
      <c r="F45" s="6">
        <v>178125</v>
      </c>
      <c r="G45" s="6">
        <v>23235.53</v>
      </c>
      <c r="H45" s="6">
        <v>23235.53</v>
      </c>
      <c r="I45" s="35">
        <f>G45/F45*100</f>
        <v>13.044508070175437</v>
      </c>
      <c r="J45" s="31">
        <f t="shared" ref="J45" si="5">H45/G45*100</f>
        <v>100</v>
      </c>
      <c r="K45" s="176"/>
      <c r="L45" s="188"/>
    </row>
    <row r="46" spans="1:17" ht="51.75" customHeight="1" x14ac:dyDescent="0.25">
      <c r="A46" s="189"/>
      <c r="B46" s="190"/>
      <c r="C46" s="172"/>
      <c r="D46" s="178"/>
      <c r="E46" s="54" t="s">
        <v>14</v>
      </c>
      <c r="F46" s="6">
        <v>9375</v>
      </c>
      <c r="G46" s="6">
        <v>1264.47</v>
      </c>
      <c r="H46" s="6">
        <v>1264.47</v>
      </c>
      <c r="I46" s="35">
        <f>G46/F46*100</f>
        <v>13.487679999999999</v>
      </c>
      <c r="J46" s="31">
        <v>100</v>
      </c>
      <c r="K46" s="176"/>
      <c r="L46" s="188"/>
    </row>
    <row r="47" spans="1:17" ht="18.75" customHeight="1" x14ac:dyDescent="0.25">
      <c r="A47" s="189" t="s">
        <v>130</v>
      </c>
      <c r="B47" s="190"/>
      <c r="C47" s="172"/>
      <c r="D47" s="178" t="s">
        <v>121</v>
      </c>
      <c r="E47" s="54" t="s">
        <v>11</v>
      </c>
      <c r="F47" s="6">
        <f>F49+F50</f>
        <v>3134.9</v>
      </c>
      <c r="G47" s="6">
        <f>G49+G50</f>
        <v>1306.2</v>
      </c>
      <c r="H47" s="6">
        <f>H49+H50</f>
        <v>1306.2</v>
      </c>
      <c r="I47" s="35">
        <f>G47/F47*100</f>
        <v>41.66640084213212</v>
      </c>
      <c r="J47" s="31">
        <f t="shared" ref="J47" si="6">H47/G47*100</f>
        <v>100</v>
      </c>
      <c r="K47" s="176"/>
      <c r="L47" s="188"/>
    </row>
    <row r="48" spans="1:17" ht="20.25" x14ac:dyDescent="0.25">
      <c r="A48" s="189"/>
      <c r="B48" s="190"/>
      <c r="C48" s="172"/>
      <c r="D48" s="178"/>
      <c r="E48" s="54" t="s">
        <v>12</v>
      </c>
      <c r="F48" s="6"/>
      <c r="G48" s="6"/>
      <c r="H48" s="6"/>
      <c r="I48" s="35"/>
      <c r="J48" s="31"/>
      <c r="K48" s="176"/>
      <c r="L48" s="188"/>
    </row>
    <row r="49" spans="1:12" ht="40.5" x14ac:dyDescent="0.25">
      <c r="A49" s="189"/>
      <c r="B49" s="190"/>
      <c r="C49" s="172"/>
      <c r="D49" s="178"/>
      <c r="E49" s="54" t="s">
        <v>13</v>
      </c>
      <c r="F49" s="6">
        <v>3134.9</v>
      </c>
      <c r="G49" s="6">
        <v>1306.2</v>
      </c>
      <c r="H49" s="6">
        <v>1306.2</v>
      </c>
      <c r="I49" s="35">
        <f>G49/F49*100</f>
        <v>41.66640084213212</v>
      </c>
      <c r="J49" s="31">
        <f t="shared" ref="J49" si="7">H49/G49*100</f>
        <v>100</v>
      </c>
      <c r="K49" s="176"/>
      <c r="L49" s="188"/>
    </row>
    <row r="50" spans="1:12" ht="90.75" customHeight="1" x14ac:dyDescent="0.25">
      <c r="A50" s="189"/>
      <c r="B50" s="190"/>
      <c r="C50" s="172"/>
      <c r="D50" s="178"/>
      <c r="E50" s="54" t="s">
        <v>14</v>
      </c>
      <c r="F50" s="31">
        <v>0</v>
      </c>
      <c r="G50" s="31">
        <v>0</v>
      </c>
      <c r="H50" s="31">
        <v>0</v>
      </c>
      <c r="I50" s="35">
        <v>0</v>
      </c>
      <c r="J50" s="31">
        <v>0</v>
      </c>
      <c r="K50" s="176"/>
      <c r="L50" s="188"/>
    </row>
    <row r="51" spans="1:12" ht="18.75" customHeight="1" x14ac:dyDescent="0.25">
      <c r="A51" s="189" t="s">
        <v>131</v>
      </c>
      <c r="B51" s="177"/>
      <c r="C51" s="172"/>
      <c r="D51" s="178" t="s">
        <v>162</v>
      </c>
      <c r="E51" s="73" t="s">
        <v>11</v>
      </c>
      <c r="F51" s="6">
        <f>F53+F54</f>
        <v>31636.74</v>
      </c>
      <c r="G51" s="6">
        <f>G53+G54</f>
        <v>31636.74</v>
      </c>
      <c r="H51" s="6">
        <f>H53+H54</f>
        <v>31636.74</v>
      </c>
      <c r="I51" s="35">
        <f>G51/F51*100</f>
        <v>100</v>
      </c>
      <c r="J51" s="31">
        <f>H51/G51*100</f>
        <v>100</v>
      </c>
      <c r="K51" s="176"/>
      <c r="L51" s="178"/>
    </row>
    <row r="52" spans="1:12" ht="23.25" customHeight="1" x14ac:dyDescent="0.25">
      <c r="A52" s="189"/>
      <c r="B52" s="177"/>
      <c r="C52" s="172"/>
      <c r="D52" s="178"/>
      <c r="E52" s="73" t="s">
        <v>12</v>
      </c>
      <c r="F52" s="6"/>
      <c r="G52" s="6"/>
      <c r="H52" s="6"/>
      <c r="I52" s="35"/>
      <c r="J52" s="31"/>
      <c r="K52" s="176"/>
      <c r="L52" s="178"/>
    </row>
    <row r="53" spans="1:12" ht="46.5" customHeight="1" x14ac:dyDescent="0.25">
      <c r="A53" s="189"/>
      <c r="B53" s="177"/>
      <c r="C53" s="172"/>
      <c r="D53" s="178"/>
      <c r="E53" s="73" t="s">
        <v>13</v>
      </c>
      <c r="F53" s="6">
        <v>30054.9</v>
      </c>
      <c r="G53" s="6">
        <v>30054.9</v>
      </c>
      <c r="H53" s="6">
        <v>30054.9</v>
      </c>
      <c r="I53" s="35">
        <f t="shared" ref="I53:J55" si="8">G53/F53*100</f>
        <v>100</v>
      </c>
      <c r="J53" s="31">
        <f t="shared" si="8"/>
        <v>100</v>
      </c>
      <c r="K53" s="176"/>
      <c r="L53" s="178"/>
    </row>
    <row r="54" spans="1:12" ht="45" customHeight="1" x14ac:dyDescent="0.25">
      <c r="A54" s="189"/>
      <c r="B54" s="177"/>
      <c r="C54" s="172"/>
      <c r="D54" s="178"/>
      <c r="E54" s="73" t="s">
        <v>14</v>
      </c>
      <c r="F54" s="6">
        <v>1581.84</v>
      </c>
      <c r="G54" s="6">
        <v>1581.84</v>
      </c>
      <c r="H54" s="6">
        <v>1581.84</v>
      </c>
      <c r="I54" s="35">
        <f t="shared" si="8"/>
        <v>100</v>
      </c>
      <c r="J54" s="31">
        <f t="shared" si="8"/>
        <v>100</v>
      </c>
      <c r="K54" s="176"/>
      <c r="L54" s="178"/>
    </row>
    <row r="55" spans="1:12" ht="24" customHeight="1" x14ac:dyDescent="0.25">
      <c r="A55" s="189" t="s">
        <v>132</v>
      </c>
      <c r="B55" s="190"/>
      <c r="C55" s="172"/>
      <c r="D55" s="187" t="s">
        <v>122</v>
      </c>
      <c r="E55" s="54" t="s">
        <v>11</v>
      </c>
      <c r="F55" s="6">
        <f>F57+F58</f>
        <v>352553.14999999997</v>
      </c>
      <c r="G55" s="6">
        <f>G57+G58</f>
        <v>235035.43</v>
      </c>
      <c r="H55" s="6">
        <f>H57+H58</f>
        <v>190704</v>
      </c>
      <c r="I55" s="35">
        <f t="shared" si="8"/>
        <v>66.666665721182753</v>
      </c>
      <c r="J55" s="31">
        <f t="shared" si="8"/>
        <v>81.138405388498242</v>
      </c>
      <c r="K55" s="176"/>
      <c r="L55" s="188"/>
    </row>
    <row r="56" spans="1:12" ht="21.75" customHeight="1" x14ac:dyDescent="0.25">
      <c r="A56" s="189"/>
      <c r="B56" s="190"/>
      <c r="C56" s="172"/>
      <c r="D56" s="187"/>
      <c r="E56" s="54" t="s">
        <v>12</v>
      </c>
      <c r="F56" s="6"/>
      <c r="G56" s="6"/>
      <c r="H56" s="6"/>
      <c r="I56" s="35"/>
      <c r="J56" s="31"/>
      <c r="K56" s="176"/>
      <c r="L56" s="188"/>
    </row>
    <row r="57" spans="1:12" ht="40.5" customHeight="1" x14ac:dyDescent="0.25">
      <c r="A57" s="189"/>
      <c r="B57" s="190"/>
      <c r="C57" s="172"/>
      <c r="D57" s="187"/>
      <c r="E57" s="54" t="s">
        <v>13</v>
      </c>
      <c r="F57" s="6">
        <v>58700.1</v>
      </c>
      <c r="G57" s="6">
        <v>39133.4</v>
      </c>
      <c r="H57" s="6">
        <v>31752.22</v>
      </c>
      <c r="I57" s="35">
        <f t="shared" ref="I57:J59" si="9">G57/F57*100</f>
        <v>66.666666666666671</v>
      </c>
      <c r="J57" s="31">
        <f t="shared" si="9"/>
        <v>81.138413733537078</v>
      </c>
      <c r="K57" s="176"/>
      <c r="L57" s="188"/>
    </row>
    <row r="58" spans="1:12" ht="40.5" customHeight="1" x14ac:dyDescent="0.25">
      <c r="A58" s="189"/>
      <c r="B58" s="190"/>
      <c r="C58" s="172"/>
      <c r="D58" s="187"/>
      <c r="E58" s="54" t="s">
        <v>14</v>
      </c>
      <c r="F58" s="6">
        <v>293853.05</v>
      </c>
      <c r="G58" s="6">
        <v>195902.03</v>
      </c>
      <c r="H58" s="6">
        <v>158951.78</v>
      </c>
      <c r="I58" s="35">
        <f t="shared" si="9"/>
        <v>66.666665532312834</v>
      </c>
      <c r="J58" s="31">
        <f t="shared" si="9"/>
        <v>81.138403721492821</v>
      </c>
      <c r="K58" s="176"/>
      <c r="L58" s="188"/>
    </row>
    <row r="59" spans="1:12" ht="18.75" customHeight="1" x14ac:dyDescent="0.25">
      <c r="A59" s="189" t="s">
        <v>133</v>
      </c>
      <c r="B59" s="177"/>
      <c r="C59" s="172"/>
      <c r="D59" s="178" t="s">
        <v>171</v>
      </c>
      <c r="E59" s="73" t="s">
        <v>11</v>
      </c>
      <c r="F59" s="6">
        <f>F61+F62</f>
        <v>47340.6</v>
      </c>
      <c r="G59" s="6">
        <f>G61+G62</f>
        <v>11346.8</v>
      </c>
      <c r="H59" s="6">
        <f>H61+H62</f>
        <v>2214.4499999999998</v>
      </c>
      <c r="I59" s="35">
        <f t="shared" si="9"/>
        <v>23.968433015213154</v>
      </c>
      <c r="J59" s="31">
        <f t="shared" si="9"/>
        <v>19.516075016744807</v>
      </c>
      <c r="K59" s="176"/>
      <c r="L59" s="178"/>
    </row>
    <row r="60" spans="1:12" ht="28.5" customHeight="1" x14ac:dyDescent="0.25">
      <c r="A60" s="189"/>
      <c r="B60" s="177"/>
      <c r="C60" s="172"/>
      <c r="D60" s="178"/>
      <c r="E60" s="73" t="s">
        <v>12</v>
      </c>
      <c r="F60" s="6"/>
      <c r="G60" s="6"/>
      <c r="H60" s="6"/>
      <c r="I60" s="35"/>
      <c r="J60" s="31"/>
      <c r="K60" s="176"/>
      <c r="L60" s="178"/>
    </row>
    <row r="61" spans="1:12" ht="40.5" customHeight="1" x14ac:dyDescent="0.25">
      <c r="A61" s="189"/>
      <c r="B61" s="177"/>
      <c r="C61" s="172"/>
      <c r="D61" s="178"/>
      <c r="E61" s="73" t="s">
        <v>13</v>
      </c>
      <c r="F61" s="6">
        <v>44973.599999999999</v>
      </c>
      <c r="G61" s="31">
        <v>10779.46</v>
      </c>
      <c r="H61" s="31">
        <v>2103.73</v>
      </c>
      <c r="I61" s="35">
        <f t="shared" ref="I61:J63" si="10">G61/F61*100</f>
        <v>23.96841702687799</v>
      </c>
      <c r="J61" s="31">
        <f t="shared" si="10"/>
        <v>19.516098209001196</v>
      </c>
      <c r="K61" s="176"/>
      <c r="L61" s="178"/>
    </row>
    <row r="62" spans="1:12" ht="42.75" customHeight="1" x14ac:dyDescent="0.25">
      <c r="A62" s="189"/>
      <c r="B62" s="177"/>
      <c r="C62" s="172"/>
      <c r="D62" s="178"/>
      <c r="E62" s="73" t="s">
        <v>14</v>
      </c>
      <c r="F62" s="6">
        <v>2367</v>
      </c>
      <c r="G62" s="31">
        <v>567.34</v>
      </c>
      <c r="H62" s="31">
        <v>110.72</v>
      </c>
      <c r="I62" s="35">
        <f t="shared" si="10"/>
        <v>23.968736797634136</v>
      </c>
      <c r="J62" s="31">
        <f t="shared" si="10"/>
        <v>19.515634363873513</v>
      </c>
      <c r="K62" s="176"/>
      <c r="L62" s="178"/>
    </row>
    <row r="63" spans="1:12" ht="26.25" customHeight="1" x14ac:dyDescent="0.25">
      <c r="A63" s="189" t="s">
        <v>134</v>
      </c>
      <c r="B63" s="190"/>
      <c r="C63" s="172"/>
      <c r="D63" s="187" t="s">
        <v>207</v>
      </c>
      <c r="E63" s="54" t="s">
        <v>11</v>
      </c>
      <c r="F63" s="6">
        <f>F65+F66</f>
        <v>2809940.66</v>
      </c>
      <c r="G63" s="6">
        <f>G65+G66</f>
        <v>1639438.71</v>
      </c>
      <c r="H63" s="6">
        <f>H65+H66</f>
        <v>1500116.2399999998</v>
      </c>
      <c r="I63" s="35">
        <f t="shared" si="10"/>
        <v>58.34424667174288</v>
      </c>
      <c r="J63" s="31">
        <f t="shared" si="10"/>
        <v>91.501818936555409</v>
      </c>
      <c r="K63" s="176"/>
      <c r="L63" s="188"/>
    </row>
    <row r="64" spans="1:12" ht="24" customHeight="1" x14ac:dyDescent="0.25">
      <c r="A64" s="189"/>
      <c r="B64" s="190"/>
      <c r="C64" s="172"/>
      <c r="D64" s="187"/>
      <c r="E64" s="54" t="s">
        <v>12</v>
      </c>
      <c r="F64" s="6"/>
      <c r="G64" s="6"/>
      <c r="H64" s="6"/>
      <c r="I64" s="35"/>
      <c r="J64" s="31"/>
      <c r="K64" s="176"/>
      <c r="L64" s="188"/>
    </row>
    <row r="65" spans="1:12" ht="41.25" customHeight="1" x14ac:dyDescent="0.25">
      <c r="A65" s="189"/>
      <c r="B65" s="190"/>
      <c r="C65" s="172"/>
      <c r="D65" s="187"/>
      <c r="E65" s="54" t="s">
        <v>13</v>
      </c>
      <c r="F65" s="6">
        <v>509078</v>
      </c>
      <c r="G65" s="6">
        <v>308452.33</v>
      </c>
      <c r="H65" s="6">
        <v>266385.34999999998</v>
      </c>
      <c r="I65" s="35">
        <f t="shared" ref="I65:J67" si="11">G65/F65*100</f>
        <v>60.590386934811569</v>
      </c>
      <c r="J65" s="31">
        <f t="shared" si="11"/>
        <v>86.361918549942544</v>
      </c>
      <c r="K65" s="176"/>
      <c r="L65" s="188"/>
    </row>
    <row r="66" spans="1:12" ht="45.75" customHeight="1" x14ac:dyDescent="0.25">
      <c r="A66" s="189"/>
      <c r="B66" s="190"/>
      <c r="C66" s="172"/>
      <c r="D66" s="187"/>
      <c r="E66" s="54" t="s">
        <v>14</v>
      </c>
      <c r="F66" s="6">
        <v>2300862.66</v>
      </c>
      <c r="G66" s="6">
        <v>1330986.3799999999</v>
      </c>
      <c r="H66" s="6">
        <v>1233730.8899999999</v>
      </c>
      <c r="I66" s="35">
        <f t="shared" si="11"/>
        <v>57.84727629071088</v>
      </c>
      <c r="J66" s="31">
        <f t="shared" si="11"/>
        <v>92.692976317308378</v>
      </c>
      <c r="K66" s="176"/>
      <c r="L66" s="188"/>
    </row>
    <row r="67" spans="1:12" ht="26.25" customHeight="1" x14ac:dyDescent="0.25">
      <c r="A67" s="189" t="s">
        <v>249</v>
      </c>
      <c r="B67" s="190"/>
      <c r="C67" s="172"/>
      <c r="D67" s="187" t="s">
        <v>250</v>
      </c>
      <c r="E67" s="54" t="s">
        <v>11</v>
      </c>
      <c r="F67" s="6">
        <f>F69+F70</f>
        <v>41527.599999999999</v>
      </c>
      <c r="G67" s="6">
        <f>G69+G70</f>
        <v>41527.599999999999</v>
      </c>
      <c r="H67" s="6">
        <f>H69+H70</f>
        <v>41527.51</v>
      </c>
      <c r="I67" s="35">
        <f t="shared" si="11"/>
        <v>100</v>
      </c>
      <c r="J67" s="31">
        <f t="shared" si="11"/>
        <v>99.999783276664203</v>
      </c>
      <c r="K67" s="176"/>
      <c r="L67" s="188"/>
    </row>
    <row r="68" spans="1:12" ht="24" customHeight="1" x14ac:dyDescent="0.25">
      <c r="A68" s="189"/>
      <c r="B68" s="190"/>
      <c r="C68" s="172"/>
      <c r="D68" s="187"/>
      <c r="E68" s="54" t="s">
        <v>12</v>
      </c>
      <c r="F68" s="6"/>
      <c r="G68" s="6"/>
      <c r="H68" s="6"/>
      <c r="I68" s="35"/>
      <c r="J68" s="31"/>
      <c r="K68" s="176"/>
      <c r="L68" s="188"/>
    </row>
    <row r="69" spans="1:12" ht="41.25" customHeight="1" x14ac:dyDescent="0.25">
      <c r="A69" s="189"/>
      <c r="B69" s="190"/>
      <c r="C69" s="172"/>
      <c r="D69" s="187"/>
      <c r="E69" s="54" t="s">
        <v>13</v>
      </c>
      <c r="F69" s="6">
        <v>41527.599999999999</v>
      </c>
      <c r="G69" s="6">
        <v>41527.599999999999</v>
      </c>
      <c r="H69" s="6">
        <v>41527.51</v>
      </c>
      <c r="I69" s="35">
        <f>G69/F69*100</f>
        <v>100</v>
      </c>
      <c r="J69" s="31">
        <f>H69/G69*100</f>
        <v>99.999783276664203</v>
      </c>
      <c r="K69" s="176"/>
      <c r="L69" s="188"/>
    </row>
    <row r="70" spans="1:12" ht="45.75" customHeight="1" x14ac:dyDescent="0.25">
      <c r="A70" s="189"/>
      <c r="B70" s="190"/>
      <c r="C70" s="172"/>
      <c r="D70" s="187"/>
      <c r="E70" s="54" t="s">
        <v>14</v>
      </c>
      <c r="F70" s="6">
        <v>0</v>
      </c>
      <c r="G70" s="6">
        <v>0</v>
      </c>
      <c r="H70" s="6">
        <v>0</v>
      </c>
      <c r="I70" s="35">
        <v>0</v>
      </c>
      <c r="J70" s="31">
        <v>0</v>
      </c>
      <c r="K70" s="176"/>
      <c r="L70" s="188"/>
    </row>
    <row r="71" spans="1:12" ht="26.25" customHeight="1" x14ac:dyDescent="0.25">
      <c r="A71" s="189" t="s">
        <v>251</v>
      </c>
      <c r="B71" s="190"/>
      <c r="C71" s="172"/>
      <c r="D71" s="187" t="s">
        <v>346</v>
      </c>
      <c r="E71" s="77" t="s">
        <v>11</v>
      </c>
      <c r="F71" s="6">
        <f>F73+F74</f>
        <v>15103.8</v>
      </c>
      <c r="G71" s="6">
        <f>G73+G74</f>
        <v>15103.8</v>
      </c>
      <c r="H71" s="6">
        <f>H73+H74</f>
        <v>15103.8</v>
      </c>
      <c r="I71" s="35">
        <f>G71/F71*100</f>
        <v>100</v>
      </c>
      <c r="J71" s="31">
        <f t="shared" ref="J71" si="12">H71/G71*100</f>
        <v>100</v>
      </c>
      <c r="K71" s="176"/>
      <c r="L71" s="188"/>
    </row>
    <row r="72" spans="1:12" ht="24" customHeight="1" x14ac:dyDescent="0.25">
      <c r="A72" s="189"/>
      <c r="B72" s="190"/>
      <c r="C72" s="172"/>
      <c r="D72" s="187"/>
      <c r="E72" s="77" t="s">
        <v>12</v>
      </c>
      <c r="F72" s="6"/>
      <c r="G72" s="6"/>
      <c r="H72" s="6"/>
      <c r="I72" s="35"/>
      <c r="J72" s="31"/>
      <c r="K72" s="176"/>
      <c r="L72" s="188"/>
    </row>
    <row r="73" spans="1:12" ht="41.25" customHeight="1" x14ac:dyDescent="0.25">
      <c r="A73" s="189"/>
      <c r="B73" s="190"/>
      <c r="C73" s="172"/>
      <c r="D73" s="187"/>
      <c r="E73" s="77" t="s">
        <v>13</v>
      </c>
      <c r="F73" s="6">
        <v>14952.8</v>
      </c>
      <c r="G73" s="6">
        <v>14952.8</v>
      </c>
      <c r="H73" s="6">
        <v>14952.8</v>
      </c>
      <c r="I73" s="35">
        <f>G73/F73*100</f>
        <v>100</v>
      </c>
      <c r="J73" s="31">
        <f t="shared" ref="J73" si="13">H73/G73*100</f>
        <v>100</v>
      </c>
      <c r="K73" s="176"/>
      <c r="L73" s="188"/>
    </row>
    <row r="74" spans="1:12" ht="45.75" customHeight="1" x14ac:dyDescent="0.25">
      <c r="A74" s="189"/>
      <c r="B74" s="190"/>
      <c r="C74" s="172"/>
      <c r="D74" s="187"/>
      <c r="E74" s="77" t="s">
        <v>14</v>
      </c>
      <c r="F74" s="6">
        <v>151</v>
      </c>
      <c r="G74" s="6">
        <v>151</v>
      </c>
      <c r="H74" s="6">
        <v>151</v>
      </c>
      <c r="I74" s="35">
        <f>G74/F74*100</f>
        <v>100</v>
      </c>
      <c r="J74" s="31">
        <v>0</v>
      </c>
      <c r="K74" s="176"/>
      <c r="L74" s="188"/>
    </row>
    <row r="75" spans="1:12" ht="26.25" customHeight="1" x14ac:dyDescent="0.25">
      <c r="A75" s="189" t="s">
        <v>253</v>
      </c>
      <c r="B75" s="190"/>
      <c r="C75" s="172"/>
      <c r="D75" s="187" t="s">
        <v>261</v>
      </c>
      <c r="E75" s="120" t="s">
        <v>11</v>
      </c>
      <c r="F75" s="6">
        <f>F77+F78</f>
        <v>111462.1</v>
      </c>
      <c r="G75" s="6">
        <f>G77+G78</f>
        <v>111462.1</v>
      </c>
      <c r="H75" s="6">
        <f>H77+H78</f>
        <v>111462.1</v>
      </c>
      <c r="I75" s="35">
        <f>G75/F75*100</f>
        <v>100</v>
      </c>
      <c r="J75" s="31">
        <f>H75/G75*100</f>
        <v>100</v>
      </c>
      <c r="K75" s="176"/>
      <c r="L75" s="188"/>
    </row>
    <row r="76" spans="1:12" ht="24" customHeight="1" x14ac:dyDescent="0.25">
      <c r="A76" s="189"/>
      <c r="B76" s="190"/>
      <c r="C76" s="172"/>
      <c r="D76" s="187"/>
      <c r="E76" s="120" t="s">
        <v>12</v>
      </c>
      <c r="F76" s="6"/>
      <c r="G76" s="6"/>
      <c r="H76" s="6"/>
      <c r="I76" s="35"/>
      <c r="J76" s="31"/>
      <c r="K76" s="176"/>
      <c r="L76" s="188"/>
    </row>
    <row r="77" spans="1:12" ht="41.25" customHeight="1" x14ac:dyDescent="0.25">
      <c r="A77" s="189"/>
      <c r="B77" s="190"/>
      <c r="C77" s="172"/>
      <c r="D77" s="187"/>
      <c r="E77" s="120" t="s">
        <v>13</v>
      </c>
      <c r="F77" s="6">
        <v>111462.1</v>
      </c>
      <c r="G77" s="6">
        <v>111462.1</v>
      </c>
      <c r="H77" s="6">
        <v>111462.1</v>
      </c>
      <c r="I77" s="35">
        <f>G77/F77*100</f>
        <v>100</v>
      </c>
      <c r="J77" s="31">
        <f>H77/G77*100</f>
        <v>100</v>
      </c>
      <c r="K77" s="176"/>
      <c r="L77" s="188"/>
    </row>
    <row r="78" spans="1:12" ht="45.75" customHeight="1" x14ac:dyDescent="0.25">
      <c r="A78" s="189"/>
      <c r="B78" s="190"/>
      <c r="C78" s="172"/>
      <c r="D78" s="187"/>
      <c r="E78" s="120" t="s">
        <v>14</v>
      </c>
      <c r="F78" s="6">
        <v>0</v>
      </c>
      <c r="G78" s="31">
        <v>0</v>
      </c>
      <c r="H78" s="31">
        <v>0</v>
      </c>
      <c r="I78" s="35">
        <v>0</v>
      </c>
      <c r="J78" s="31">
        <v>0</v>
      </c>
      <c r="K78" s="176"/>
      <c r="L78" s="188"/>
    </row>
    <row r="79" spans="1:12" ht="26.25" customHeight="1" x14ac:dyDescent="0.25">
      <c r="A79" s="189" t="s">
        <v>259</v>
      </c>
      <c r="B79" s="190"/>
      <c r="C79" s="172"/>
      <c r="D79" s="187" t="s">
        <v>263</v>
      </c>
      <c r="E79" s="120" t="s">
        <v>11</v>
      </c>
      <c r="F79" s="6">
        <f>F81+F82</f>
        <v>11449.57</v>
      </c>
      <c r="G79" s="31">
        <f>G81+G82</f>
        <v>0</v>
      </c>
      <c r="H79" s="31">
        <f>H81+H82</f>
        <v>0</v>
      </c>
      <c r="I79" s="35">
        <f>G79/F79*100</f>
        <v>0</v>
      </c>
      <c r="J79" s="31">
        <v>0</v>
      </c>
      <c r="K79" s="176"/>
      <c r="L79" s="188"/>
    </row>
    <row r="80" spans="1:12" ht="24" customHeight="1" x14ac:dyDescent="0.25">
      <c r="A80" s="189"/>
      <c r="B80" s="190"/>
      <c r="C80" s="172"/>
      <c r="D80" s="187"/>
      <c r="E80" s="120" t="s">
        <v>12</v>
      </c>
      <c r="F80" s="6"/>
      <c r="G80" s="31"/>
      <c r="H80" s="31"/>
      <c r="I80" s="35"/>
      <c r="J80" s="31"/>
      <c r="K80" s="176"/>
      <c r="L80" s="188"/>
    </row>
    <row r="81" spans="1:12" ht="41.25" customHeight="1" x14ac:dyDescent="0.25">
      <c r="A81" s="189"/>
      <c r="B81" s="190"/>
      <c r="C81" s="172"/>
      <c r="D81" s="187"/>
      <c r="E81" s="120" t="s">
        <v>13</v>
      </c>
      <c r="F81" s="6">
        <v>10408.700000000001</v>
      </c>
      <c r="G81" s="31">
        <v>0</v>
      </c>
      <c r="H81" s="31">
        <v>0</v>
      </c>
      <c r="I81" s="35">
        <f>G81/F81*100</f>
        <v>0</v>
      </c>
      <c r="J81" s="31">
        <v>0</v>
      </c>
      <c r="K81" s="176"/>
      <c r="L81" s="188"/>
    </row>
    <row r="82" spans="1:12" ht="45.75" customHeight="1" x14ac:dyDescent="0.25">
      <c r="A82" s="189"/>
      <c r="B82" s="190"/>
      <c r="C82" s="172"/>
      <c r="D82" s="187"/>
      <c r="E82" s="120" t="s">
        <v>14</v>
      </c>
      <c r="F82" s="6">
        <v>1040.8699999999999</v>
      </c>
      <c r="G82" s="31">
        <v>0</v>
      </c>
      <c r="H82" s="31">
        <v>0</v>
      </c>
      <c r="I82" s="35">
        <v>0</v>
      </c>
      <c r="J82" s="31">
        <v>0</v>
      </c>
      <c r="K82" s="176"/>
      <c r="L82" s="188"/>
    </row>
    <row r="83" spans="1:12" ht="26.25" customHeight="1" x14ac:dyDescent="0.25">
      <c r="A83" s="189" t="s">
        <v>260</v>
      </c>
      <c r="B83" s="190"/>
      <c r="C83" s="172"/>
      <c r="D83" s="187" t="s">
        <v>276</v>
      </c>
      <c r="E83" s="123" t="s">
        <v>11</v>
      </c>
      <c r="F83" s="6">
        <f>F85+F86</f>
        <v>115550</v>
      </c>
      <c r="G83" s="31">
        <f>G85+G86</f>
        <v>4250</v>
      </c>
      <c r="H83" s="31">
        <f>H85+H86</f>
        <v>4250</v>
      </c>
      <c r="I83" s="35">
        <f>G83/F83*100</f>
        <v>3.678061445261791</v>
      </c>
      <c r="J83" s="31">
        <f>H83/G83*100</f>
        <v>100</v>
      </c>
      <c r="K83" s="176"/>
      <c r="L83" s="188"/>
    </row>
    <row r="84" spans="1:12" ht="24" customHeight="1" x14ac:dyDescent="0.25">
      <c r="A84" s="189"/>
      <c r="B84" s="190"/>
      <c r="C84" s="172"/>
      <c r="D84" s="187"/>
      <c r="E84" s="123" t="s">
        <v>12</v>
      </c>
      <c r="F84" s="6"/>
      <c r="G84" s="31"/>
      <c r="H84" s="31"/>
      <c r="I84" s="35"/>
      <c r="J84" s="31"/>
      <c r="K84" s="176"/>
      <c r="L84" s="188"/>
    </row>
    <row r="85" spans="1:12" ht="41.25" customHeight="1" x14ac:dyDescent="0.25">
      <c r="A85" s="189"/>
      <c r="B85" s="190"/>
      <c r="C85" s="172"/>
      <c r="D85" s="187"/>
      <c r="E85" s="123" t="s">
        <v>13</v>
      </c>
      <c r="F85" s="6">
        <v>115550</v>
      </c>
      <c r="G85" s="31">
        <v>4250</v>
      </c>
      <c r="H85" s="31">
        <v>4250</v>
      </c>
      <c r="I85" s="35">
        <f>G85/F85*100</f>
        <v>3.678061445261791</v>
      </c>
      <c r="J85" s="31">
        <f>H85/G85*100</f>
        <v>100</v>
      </c>
      <c r="K85" s="176"/>
      <c r="L85" s="188"/>
    </row>
    <row r="86" spans="1:12" ht="45.75" customHeight="1" x14ac:dyDescent="0.25">
      <c r="A86" s="189"/>
      <c r="B86" s="190"/>
      <c r="C86" s="172"/>
      <c r="D86" s="187"/>
      <c r="E86" s="123" t="s">
        <v>14</v>
      </c>
      <c r="F86" s="6">
        <v>0</v>
      </c>
      <c r="G86" s="31">
        <v>0</v>
      </c>
      <c r="H86" s="31">
        <v>0</v>
      </c>
      <c r="I86" s="35">
        <v>0</v>
      </c>
      <c r="J86" s="31">
        <v>0</v>
      </c>
      <c r="K86" s="176"/>
      <c r="L86" s="188"/>
    </row>
    <row r="87" spans="1:12" ht="26.25" customHeight="1" x14ac:dyDescent="0.25">
      <c r="A87" s="189" t="s">
        <v>262</v>
      </c>
      <c r="B87" s="190"/>
      <c r="C87" s="172"/>
      <c r="D87" s="187" t="s">
        <v>212</v>
      </c>
      <c r="E87" s="123" t="s">
        <v>11</v>
      </c>
      <c r="F87" s="6">
        <f>F89+F90</f>
        <v>19224.8</v>
      </c>
      <c r="G87" s="6">
        <f>G89+G90</f>
        <v>15168.3</v>
      </c>
      <c r="H87" s="6">
        <f>H89+H90</f>
        <v>9100.98</v>
      </c>
      <c r="I87" s="35">
        <f>G87/F87*100</f>
        <v>78.89965045150015</v>
      </c>
      <c r="J87" s="31">
        <f>H87/G87*100</f>
        <v>60</v>
      </c>
      <c r="K87" s="176"/>
      <c r="L87" s="188"/>
    </row>
    <row r="88" spans="1:12" ht="24" customHeight="1" x14ac:dyDescent="0.25">
      <c r="A88" s="189"/>
      <c r="B88" s="190"/>
      <c r="C88" s="172"/>
      <c r="D88" s="187"/>
      <c r="E88" s="123" t="s">
        <v>12</v>
      </c>
      <c r="F88" s="6"/>
      <c r="G88" s="6"/>
      <c r="H88" s="6"/>
      <c r="I88" s="35"/>
      <c r="J88" s="31"/>
      <c r="K88" s="176"/>
      <c r="L88" s="188"/>
    </row>
    <row r="89" spans="1:12" ht="41.25" customHeight="1" x14ac:dyDescent="0.25">
      <c r="A89" s="189"/>
      <c r="B89" s="190"/>
      <c r="C89" s="172"/>
      <c r="D89" s="187"/>
      <c r="E89" s="123" t="s">
        <v>13</v>
      </c>
      <c r="F89" s="6">
        <v>19224.8</v>
      </c>
      <c r="G89" s="6">
        <v>15168.3</v>
      </c>
      <c r="H89" s="6">
        <v>9100.98</v>
      </c>
      <c r="I89" s="35">
        <f>G89/F89*100</f>
        <v>78.89965045150015</v>
      </c>
      <c r="J89" s="31">
        <f>H89/G89*100</f>
        <v>60</v>
      </c>
      <c r="K89" s="176"/>
      <c r="L89" s="188"/>
    </row>
    <row r="90" spans="1:12" ht="45.75" customHeight="1" x14ac:dyDescent="0.25">
      <c r="A90" s="189"/>
      <c r="B90" s="190"/>
      <c r="C90" s="172"/>
      <c r="D90" s="187"/>
      <c r="E90" s="123" t="s">
        <v>14</v>
      </c>
      <c r="F90" s="31">
        <v>0</v>
      </c>
      <c r="G90" s="31">
        <v>0</v>
      </c>
      <c r="H90" s="31">
        <v>0</v>
      </c>
      <c r="I90" s="35">
        <v>0</v>
      </c>
      <c r="J90" s="31">
        <v>0</v>
      </c>
      <c r="K90" s="176"/>
      <c r="L90" s="188"/>
    </row>
    <row r="91" spans="1:12" ht="26.25" customHeight="1" x14ac:dyDescent="0.25">
      <c r="A91" s="189" t="s">
        <v>266</v>
      </c>
      <c r="B91" s="190"/>
      <c r="C91" s="172"/>
      <c r="D91" s="187" t="s">
        <v>268</v>
      </c>
      <c r="E91" s="123" t="s">
        <v>11</v>
      </c>
      <c r="F91" s="31">
        <f>F93+F94</f>
        <v>0</v>
      </c>
      <c r="G91" s="31">
        <f>G93+G94</f>
        <v>0</v>
      </c>
      <c r="H91" s="31">
        <f>H93+H94</f>
        <v>0</v>
      </c>
      <c r="I91" s="35">
        <v>0</v>
      </c>
      <c r="J91" s="31">
        <v>0</v>
      </c>
      <c r="K91" s="176" t="s">
        <v>371</v>
      </c>
      <c r="L91" s="188"/>
    </row>
    <row r="92" spans="1:12" ht="24" customHeight="1" x14ac:dyDescent="0.25">
      <c r="A92" s="189"/>
      <c r="B92" s="190"/>
      <c r="C92" s="172"/>
      <c r="D92" s="187"/>
      <c r="E92" s="123" t="s">
        <v>12</v>
      </c>
      <c r="F92" s="31"/>
      <c r="G92" s="31"/>
      <c r="H92" s="31"/>
      <c r="I92" s="35"/>
      <c r="J92" s="31"/>
      <c r="K92" s="176"/>
      <c r="L92" s="188"/>
    </row>
    <row r="93" spans="1:12" ht="41.25" customHeight="1" x14ac:dyDescent="0.25">
      <c r="A93" s="189"/>
      <c r="B93" s="190"/>
      <c r="C93" s="172"/>
      <c r="D93" s="187"/>
      <c r="E93" s="123" t="s">
        <v>13</v>
      </c>
      <c r="F93" s="31">
        <v>0</v>
      </c>
      <c r="G93" s="31">
        <v>0</v>
      </c>
      <c r="H93" s="31">
        <v>0</v>
      </c>
      <c r="I93" s="35">
        <v>0</v>
      </c>
      <c r="J93" s="31">
        <v>0</v>
      </c>
      <c r="K93" s="176"/>
      <c r="L93" s="188"/>
    </row>
    <row r="94" spans="1:12" ht="44.25" customHeight="1" x14ac:dyDescent="0.25">
      <c r="A94" s="189"/>
      <c r="B94" s="190"/>
      <c r="C94" s="172"/>
      <c r="D94" s="187"/>
      <c r="E94" s="123" t="s">
        <v>14</v>
      </c>
      <c r="F94" s="31">
        <v>0</v>
      </c>
      <c r="G94" s="31">
        <v>0</v>
      </c>
      <c r="H94" s="31">
        <v>0</v>
      </c>
      <c r="I94" s="35">
        <v>0</v>
      </c>
      <c r="J94" s="31">
        <v>0</v>
      </c>
      <c r="K94" s="176"/>
      <c r="L94" s="188"/>
    </row>
    <row r="95" spans="1:12" ht="26.25" customHeight="1" x14ac:dyDescent="0.25">
      <c r="A95" s="189" t="s">
        <v>365</v>
      </c>
      <c r="B95" s="190"/>
      <c r="C95" s="172"/>
      <c r="D95" s="187" t="s">
        <v>366</v>
      </c>
      <c r="E95" s="153" t="s">
        <v>11</v>
      </c>
      <c r="F95" s="6">
        <f>F97+F98</f>
        <v>381887.8</v>
      </c>
      <c r="G95" s="6">
        <f>G97+G98</f>
        <v>12402.4</v>
      </c>
      <c r="H95" s="31">
        <f>H97+H98</f>
        <v>0</v>
      </c>
      <c r="I95" s="35">
        <f>G95/F95*100</f>
        <v>3.2476554632014953</v>
      </c>
      <c r="J95" s="31">
        <v>0</v>
      </c>
      <c r="K95" s="176"/>
      <c r="L95" s="188"/>
    </row>
    <row r="96" spans="1:12" ht="24" customHeight="1" x14ac:dyDescent="0.25">
      <c r="A96" s="189"/>
      <c r="B96" s="190"/>
      <c r="C96" s="172"/>
      <c r="D96" s="187"/>
      <c r="E96" s="153" t="s">
        <v>12</v>
      </c>
      <c r="F96" s="6"/>
      <c r="G96" s="31"/>
      <c r="H96" s="31"/>
      <c r="I96" s="35"/>
      <c r="J96" s="31"/>
      <c r="K96" s="176"/>
      <c r="L96" s="188"/>
    </row>
    <row r="97" spans="1:13" ht="41.25" customHeight="1" x14ac:dyDescent="0.25">
      <c r="A97" s="189"/>
      <c r="B97" s="190"/>
      <c r="C97" s="172"/>
      <c r="D97" s="187"/>
      <c r="E97" s="153" t="s">
        <v>13</v>
      </c>
      <c r="F97" s="6">
        <v>381887.8</v>
      </c>
      <c r="G97" s="6">
        <v>12402.4</v>
      </c>
      <c r="H97" s="31">
        <v>0</v>
      </c>
      <c r="I97" s="35">
        <f>G97/F97*100</f>
        <v>3.2476554632014953</v>
      </c>
      <c r="J97" s="31">
        <v>0</v>
      </c>
      <c r="K97" s="176"/>
      <c r="L97" s="188"/>
    </row>
    <row r="98" spans="1:13" ht="45.75" customHeight="1" x14ac:dyDescent="0.25">
      <c r="A98" s="189"/>
      <c r="B98" s="190"/>
      <c r="C98" s="172"/>
      <c r="D98" s="187"/>
      <c r="E98" s="153" t="s">
        <v>14</v>
      </c>
      <c r="F98" s="6">
        <v>0</v>
      </c>
      <c r="G98" s="31">
        <v>0</v>
      </c>
      <c r="H98" s="31">
        <v>0</v>
      </c>
      <c r="I98" s="35">
        <v>0</v>
      </c>
      <c r="J98" s="31">
        <v>0</v>
      </c>
      <c r="K98" s="176"/>
      <c r="L98" s="188"/>
    </row>
    <row r="99" spans="1:13" ht="26.25" customHeight="1" x14ac:dyDescent="0.25">
      <c r="A99" s="189" t="s">
        <v>404</v>
      </c>
      <c r="B99" s="190"/>
      <c r="C99" s="172"/>
      <c r="D99" s="187" t="s">
        <v>405</v>
      </c>
      <c r="E99" s="163" t="s">
        <v>11</v>
      </c>
      <c r="F99" s="6">
        <f>F101+F102</f>
        <v>357113.5</v>
      </c>
      <c r="G99" s="31">
        <f>G101+G102</f>
        <v>0</v>
      </c>
      <c r="H99" s="31">
        <f>H101+H102</f>
        <v>0</v>
      </c>
      <c r="I99" s="35">
        <v>0</v>
      </c>
      <c r="J99" s="31">
        <v>0</v>
      </c>
      <c r="K99" s="176"/>
      <c r="L99" s="188"/>
    </row>
    <row r="100" spans="1:13" ht="24" customHeight="1" x14ac:dyDescent="0.25">
      <c r="A100" s="189"/>
      <c r="B100" s="190"/>
      <c r="C100" s="172"/>
      <c r="D100" s="187"/>
      <c r="E100" s="163" t="s">
        <v>12</v>
      </c>
      <c r="F100" s="6"/>
      <c r="G100" s="31"/>
      <c r="H100" s="31"/>
      <c r="I100" s="35"/>
      <c r="J100" s="31"/>
      <c r="K100" s="176"/>
      <c r="L100" s="188"/>
    </row>
    <row r="101" spans="1:13" ht="41.25" customHeight="1" x14ac:dyDescent="0.25">
      <c r="A101" s="189"/>
      <c r="B101" s="190"/>
      <c r="C101" s="172"/>
      <c r="D101" s="187"/>
      <c r="E101" s="163" t="s">
        <v>13</v>
      </c>
      <c r="F101" s="6">
        <v>339257.8</v>
      </c>
      <c r="G101" s="31">
        <v>0</v>
      </c>
      <c r="H101" s="31">
        <v>0</v>
      </c>
      <c r="I101" s="35">
        <v>0</v>
      </c>
      <c r="J101" s="31">
        <v>0</v>
      </c>
      <c r="K101" s="176"/>
      <c r="L101" s="188"/>
    </row>
    <row r="102" spans="1:13" ht="45.75" customHeight="1" x14ac:dyDescent="0.25">
      <c r="A102" s="189"/>
      <c r="B102" s="190"/>
      <c r="C102" s="172"/>
      <c r="D102" s="187"/>
      <c r="E102" s="163" t="s">
        <v>14</v>
      </c>
      <c r="F102" s="6">
        <v>17855.7</v>
      </c>
      <c r="G102" s="31">
        <v>0</v>
      </c>
      <c r="H102" s="31">
        <v>0</v>
      </c>
      <c r="I102" s="35">
        <v>0</v>
      </c>
      <c r="J102" s="31">
        <v>0</v>
      </c>
      <c r="K102" s="176"/>
      <c r="L102" s="188"/>
    </row>
    <row r="103" spans="1:13" s="81" customFormat="1" ht="33" customHeight="1" x14ac:dyDescent="0.25">
      <c r="A103" s="301" t="s">
        <v>25</v>
      </c>
      <c r="B103" s="264" t="s">
        <v>55</v>
      </c>
      <c r="C103" s="287"/>
      <c r="D103" s="237"/>
      <c r="E103" s="165" t="s">
        <v>11</v>
      </c>
      <c r="F103" s="91">
        <f>F105+F106</f>
        <v>42880.6</v>
      </c>
      <c r="G103" s="91">
        <f>G105+G106</f>
        <v>22742.2</v>
      </c>
      <c r="H103" s="91">
        <f>H105+H106</f>
        <v>8609.68</v>
      </c>
      <c r="I103" s="92">
        <f>G103/F103*100</f>
        <v>53.036104905248528</v>
      </c>
      <c r="J103" s="93">
        <f t="shared" ref="J103:J110" si="14">H103/G103*100</f>
        <v>37.857727044876924</v>
      </c>
      <c r="K103" s="264" t="s">
        <v>159</v>
      </c>
      <c r="L103" s="322"/>
    </row>
    <row r="104" spans="1:13" s="81" customFormat="1" ht="26.25" customHeight="1" x14ac:dyDescent="0.25">
      <c r="A104" s="302"/>
      <c r="B104" s="290"/>
      <c r="C104" s="288"/>
      <c r="D104" s="238"/>
      <c r="E104" s="165" t="s">
        <v>12</v>
      </c>
      <c r="F104" s="91"/>
      <c r="G104" s="91"/>
      <c r="H104" s="91"/>
      <c r="I104" s="92"/>
      <c r="J104" s="93"/>
      <c r="K104" s="290"/>
      <c r="L104" s="323"/>
    </row>
    <row r="105" spans="1:13" s="81" customFormat="1" ht="45" customHeight="1" x14ac:dyDescent="0.25">
      <c r="A105" s="302"/>
      <c r="B105" s="290"/>
      <c r="C105" s="288"/>
      <c r="D105" s="238"/>
      <c r="E105" s="165" t="s">
        <v>13</v>
      </c>
      <c r="F105" s="91">
        <v>0</v>
      </c>
      <c r="G105" s="91">
        <v>0</v>
      </c>
      <c r="H105" s="91">
        <v>0</v>
      </c>
      <c r="I105" s="92">
        <v>0</v>
      </c>
      <c r="J105" s="93">
        <v>0</v>
      </c>
      <c r="K105" s="290"/>
      <c r="L105" s="323"/>
    </row>
    <row r="106" spans="1:13" s="81" customFormat="1" ht="45" customHeight="1" x14ac:dyDescent="0.25">
      <c r="A106" s="303"/>
      <c r="B106" s="291"/>
      <c r="C106" s="289"/>
      <c r="D106" s="239"/>
      <c r="E106" s="165" t="s">
        <v>14</v>
      </c>
      <c r="F106" s="91">
        <v>42880.6</v>
      </c>
      <c r="G106" s="91">
        <v>22742.2</v>
      </c>
      <c r="H106" s="91">
        <v>8609.68</v>
      </c>
      <c r="I106" s="92">
        <f>G106/F106*100</f>
        <v>53.036104905248528</v>
      </c>
      <c r="J106" s="93">
        <f t="shared" si="14"/>
        <v>37.857727044876924</v>
      </c>
      <c r="K106" s="291"/>
      <c r="L106" s="324"/>
    </row>
    <row r="107" spans="1:13" s="81" customFormat="1" ht="33.75" customHeight="1" x14ac:dyDescent="0.35">
      <c r="A107" s="292" t="s">
        <v>32</v>
      </c>
      <c r="B107" s="292" t="s">
        <v>20</v>
      </c>
      <c r="C107" s="282"/>
      <c r="D107" s="296"/>
      <c r="E107" s="94" t="s">
        <v>11</v>
      </c>
      <c r="F107" s="91">
        <f>F109+F110</f>
        <v>1926372.639</v>
      </c>
      <c r="G107" s="91">
        <f>G109+G110</f>
        <v>561741.37199999997</v>
      </c>
      <c r="H107" s="91">
        <f>H109+H110</f>
        <v>482658.24</v>
      </c>
      <c r="I107" s="79">
        <f>G107/F107*100</f>
        <v>29.160576755886947</v>
      </c>
      <c r="J107" s="80">
        <f t="shared" si="14"/>
        <v>85.921789645217729</v>
      </c>
      <c r="K107" s="186" t="s">
        <v>26</v>
      </c>
      <c r="L107" s="186"/>
      <c r="M107" s="95"/>
    </row>
    <row r="108" spans="1:13" s="81" customFormat="1" ht="21" x14ac:dyDescent="0.35">
      <c r="A108" s="292"/>
      <c r="B108" s="292"/>
      <c r="C108" s="282"/>
      <c r="D108" s="296"/>
      <c r="E108" s="96" t="s">
        <v>12</v>
      </c>
      <c r="F108" s="91"/>
      <c r="G108" s="91"/>
      <c r="H108" s="91"/>
      <c r="I108" s="79"/>
      <c r="J108" s="80"/>
      <c r="K108" s="186"/>
      <c r="L108" s="186"/>
      <c r="M108" s="95"/>
    </row>
    <row r="109" spans="1:13" s="81" customFormat="1" ht="40.5" x14ac:dyDescent="0.35">
      <c r="A109" s="292"/>
      <c r="B109" s="292"/>
      <c r="C109" s="282"/>
      <c r="D109" s="296"/>
      <c r="E109" s="78" t="s">
        <v>22</v>
      </c>
      <c r="F109" s="91">
        <f>F114</f>
        <v>1638254.0999999999</v>
      </c>
      <c r="G109" s="91">
        <f t="shared" ref="G109:H110" si="15">G114</f>
        <v>376784.2</v>
      </c>
      <c r="H109" s="91">
        <f t="shared" si="15"/>
        <v>321030.51</v>
      </c>
      <c r="I109" s="79">
        <f>G109/F109*100</f>
        <v>22.999130598849106</v>
      </c>
      <c r="J109" s="80">
        <f t="shared" si="14"/>
        <v>85.20275266319554</v>
      </c>
      <c r="K109" s="186"/>
      <c r="L109" s="186"/>
      <c r="M109" s="95"/>
    </row>
    <row r="110" spans="1:13" s="81" customFormat="1" ht="40.5" customHeight="1" x14ac:dyDescent="0.35">
      <c r="A110" s="292"/>
      <c r="B110" s="292"/>
      <c r="C110" s="282"/>
      <c r="D110" s="296"/>
      <c r="E110" s="78" t="s">
        <v>23</v>
      </c>
      <c r="F110" s="91">
        <f t="shared" ref="F110:H110" si="16">F115</f>
        <v>288118.53899999999</v>
      </c>
      <c r="G110" s="91">
        <f t="shared" si="15"/>
        <v>184957.17199999999</v>
      </c>
      <c r="H110" s="91">
        <f t="shared" si="16"/>
        <v>161627.73000000001</v>
      </c>
      <c r="I110" s="79">
        <f>G110/F110*100</f>
        <v>64.194818091868783</v>
      </c>
      <c r="J110" s="80">
        <f t="shared" si="14"/>
        <v>87.386570767853229</v>
      </c>
      <c r="K110" s="186"/>
      <c r="L110" s="186"/>
      <c r="M110" s="95"/>
    </row>
    <row r="111" spans="1:13" ht="21.75" customHeight="1" x14ac:dyDescent="0.3">
      <c r="A111" s="128"/>
      <c r="B111" s="69" t="s">
        <v>12</v>
      </c>
      <c r="C111" s="4"/>
      <c r="D111" s="61"/>
      <c r="E111" s="1"/>
      <c r="F111" s="28"/>
      <c r="G111" s="28"/>
      <c r="H111" s="28"/>
      <c r="I111" s="36"/>
      <c r="J111" s="33"/>
      <c r="K111" s="51"/>
      <c r="L111" s="37"/>
    </row>
    <row r="112" spans="1:13" ht="24" customHeight="1" x14ac:dyDescent="0.25">
      <c r="A112" s="177" t="s">
        <v>33</v>
      </c>
      <c r="B112" s="284"/>
      <c r="C112" s="281" t="s">
        <v>244</v>
      </c>
      <c r="D112" s="308"/>
      <c r="E112" s="147" t="s">
        <v>11</v>
      </c>
      <c r="F112" s="40">
        <f>F114+F115</f>
        <v>1926372.639</v>
      </c>
      <c r="G112" s="40">
        <f>G114+G115</f>
        <v>561741.37199999997</v>
      </c>
      <c r="H112" s="40">
        <f>H114+H115</f>
        <v>482658.24</v>
      </c>
      <c r="I112" s="41">
        <f>G112/F112*100</f>
        <v>29.160576755886947</v>
      </c>
      <c r="J112" s="42">
        <f>H112/G112*100</f>
        <v>85.921789645217729</v>
      </c>
      <c r="K112" s="306"/>
      <c r="L112" s="307"/>
    </row>
    <row r="113" spans="1:12" ht="20.25" x14ac:dyDescent="0.25">
      <c r="A113" s="177"/>
      <c r="B113" s="285"/>
      <c r="C113" s="281"/>
      <c r="D113" s="308"/>
      <c r="E113" s="148" t="s">
        <v>12</v>
      </c>
      <c r="F113" s="40"/>
      <c r="G113" s="40"/>
      <c r="H113" s="40"/>
      <c r="I113" s="41"/>
      <c r="J113" s="42"/>
      <c r="K113" s="306"/>
      <c r="L113" s="307"/>
    </row>
    <row r="114" spans="1:12" ht="40.5" x14ac:dyDescent="0.25">
      <c r="A114" s="177"/>
      <c r="B114" s="285"/>
      <c r="C114" s="281"/>
      <c r="D114" s="308"/>
      <c r="E114" s="144" t="s">
        <v>13</v>
      </c>
      <c r="F114" s="40">
        <f>F119+F123+F127+F131+F135+F139</f>
        <v>1638254.0999999999</v>
      </c>
      <c r="G114" s="40">
        <f>G119+G123+G127+G131+G135+G139</f>
        <v>376784.2</v>
      </c>
      <c r="H114" s="40">
        <f t="shared" ref="H114" si="17">H119+H123+H127+H131+H135+H139</f>
        <v>321030.51</v>
      </c>
      <c r="I114" s="41">
        <f>G114/F114*100</f>
        <v>22.999130598849106</v>
      </c>
      <c r="J114" s="42">
        <f>H114/G114*100</f>
        <v>85.20275266319554</v>
      </c>
      <c r="K114" s="306"/>
      <c r="L114" s="307"/>
    </row>
    <row r="115" spans="1:12" ht="72.75" customHeight="1" x14ac:dyDescent="0.25">
      <c r="A115" s="177"/>
      <c r="B115" s="286"/>
      <c r="C115" s="281"/>
      <c r="D115" s="308"/>
      <c r="E115" s="149" t="s">
        <v>23</v>
      </c>
      <c r="F115" s="40">
        <f>F120+F124+F128+F132+F136+F140</f>
        <v>288118.53899999999</v>
      </c>
      <c r="G115" s="40">
        <f>G120+G124+G128+G132+G136+G140</f>
        <v>184957.17199999999</v>
      </c>
      <c r="H115" s="40">
        <f t="shared" ref="H115" si="18">H120+H124+H128+H132+H136+H140</f>
        <v>161627.73000000001</v>
      </c>
      <c r="I115" s="41">
        <f>G115/F115*100</f>
        <v>64.194818091868783</v>
      </c>
      <c r="J115" s="42">
        <f>H115/G115*100</f>
        <v>87.386570767853229</v>
      </c>
      <c r="K115" s="306"/>
      <c r="L115" s="307"/>
    </row>
    <row r="116" spans="1:12" ht="15" customHeight="1" x14ac:dyDescent="0.3">
      <c r="A116" s="127"/>
      <c r="B116" s="60"/>
      <c r="C116" s="38" t="s">
        <v>12</v>
      </c>
      <c r="D116" s="25"/>
      <c r="E116" s="3"/>
      <c r="F116" s="5"/>
      <c r="G116" s="5"/>
      <c r="H116" s="5"/>
      <c r="I116" s="36"/>
      <c r="J116" s="33"/>
      <c r="K116" s="39"/>
      <c r="L116" s="58"/>
    </row>
    <row r="117" spans="1:12" ht="20.25" x14ac:dyDescent="0.25">
      <c r="A117" s="182" t="s">
        <v>245</v>
      </c>
      <c r="B117" s="177"/>
      <c r="C117" s="198"/>
      <c r="D117" s="178" t="s">
        <v>208</v>
      </c>
      <c r="E117" s="61" t="s">
        <v>11</v>
      </c>
      <c r="F117" s="5">
        <f>F119+F120</f>
        <v>1292715.5</v>
      </c>
      <c r="G117" s="5">
        <f>G119+G120</f>
        <v>323906.40000000002</v>
      </c>
      <c r="H117" s="5">
        <f>H119+H120</f>
        <v>321030.51</v>
      </c>
      <c r="I117" s="36">
        <f>G117/F117*100</f>
        <v>25.056278817729037</v>
      </c>
      <c r="J117" s="33">
        <f>H117/G117*100</f>
        <v>99.112123131867719</v>
      </c>
      <c r="K117" s="174"/>
      <c r="L117" s="175"/>
    </row>
    <row r="118" spans="1:12" ht="20.25" x14ac:dyDescent="0.25">
      <c r="A118" s="182"/>
      <c r="B118" s="177"/>
      <c r="C118" s="198"/>
      <c r="D118" s="178"/>
      <c r="E118" s="3" t="s">
        <v>12</v>
      </c>
      <c r="F118" s="5"/>
      <c r="G118" s="5"/>
      <c r="H118" s="5"/>
      <c r="I118" s="36"/>
      <c r="J118" s="33"/>
      <c r="K118" s="174"/>
      <c r="L118" s="175"/>
    </row>
    <row r="119" spans="1:12" ht="40.5" x14ac:dyDescent="0.25">
      <c r="A119" s="182"/>
      <c r="B119" s="177"/>
      <c r="C119" s="198"/>
      <c r="D119" s="178"/>
      <c r="E119" s="73" t="s">
        <v>22</v>
      </c>
      <c r="F119" s="5">
        <v>1292715.5</v>
      </c>
      <c r="G119" s="5">
        <v>323906.40000000002</v>
      </c>
      <c r="H119" s="5">
        <v>321030.51</v>
      </c>
      <c r="I119" s="36">
        <v>71.01399571302484</v>
      </c>
      <c r="J119" s="33">
        <f>H119/G119*100</f>
        <v>99.112123131867719</v>
      </c>
      <c r="K119" s="174"/>
      <c r="L119" s="175"/>
    </row>
    <row r="120" spans="1:12" ht="42.75" customHeight="1" x14ac:dyDescent="0.25">
      <c r="A120" s="182"/>
      <c r="B120" s="177"/>
      <c r="C120" s="198"/>
      <c r="D120" s="178"/>
      <c r="E120" s="73" t="s">
        <v>23</v>
      </c>
      <c r="F120" s="5">
        <v>0</v>
      </c>
      <c r="G120" s="33">
        <v>0</v>
      </c>
      <c r="H120" s="33">
        <v>0</v>
      </c>
      <c r="I120" s="36">
        <v>0</v>
      </c>
      <c r="J120" s="33">
        <v>0</v>
      </c>
      <c r="K120" s="174"/>
      <c r="L120" s="175"/>
    </row>
    <row r="121" spans="1:12" ht="20.25" x14ac:dyDescent="0.25">
      <c r="A121" s="182" t="s">
        <v>246</v>
      </c>
      <c r="B121" s="177"/>
      <c r="C121" s="198"/>
      <c r="D121" s="178" t="s">
        <v>329</v>
      </c>
      <c r="E121" s="138" t="s">
        <v>11</v>
      </c>
      <c r="F121" s="5">
        <f>F123+F124</f>
        <v>25000</v>
      </c>
      <c r="G121" s="33">
        <f>G123+G124</f>
        <v>0</v>
      </c>
      <c r="H121" s="33">
        <f>H123+H124</f>
        <v>0</v>
      </c>
      <c r="I121" s="36">
        <f>G121/F121*100</f>
        <v>0</v>
      </c>
      <c r="J121" s="33">
        <v>0</v>
      </c>
      <c r="K121" s="174"/>
      <c r="L121" s="175"/>
    </row>
    <row r="122" spans="1:12" ht="20.25" x14ac:dyDescent="0.25">
      <c r="A122" s="182"/>
      <c r="B122" s="177"/>
      <c r="C122" s="198"/>
      <c r="D122" s="178"/>
      <c r="E122" s="3" t="s">
        <v>12</v>
      </c>
      <c r="F122" s="5"/>
      <c r="G122" s="33"/>
      <c r="H122" s="33"/>
      <c r="I122" s="36"/>
      <c r="J122" s="33"/>
      <c r="K122" s="174"/>
      <c r="L122" s="175"/>
    </row>
    <row r="123" spans="1:12" ht="40.5" x14ac:dyDescent="0.25">
      <c r="A123" s="182"/>
      <c r="B123" s="177"/>
      <c r="C123" s="198"/>
      <c r="D123" s="178"/>
      <c r="E123" s="139" t="s">
        <v>22</v>
      </c>
      <c r="F123" s="5">
        <v>24750</v>
      </c>
      <c r="G123" s="33">
        <v>0</v>
      </c>
      <c r="H123" s="33">
        <v>0</v>
      </c>
      <c r="I123" s="36">
        <v>71.01399571302484</v>
      </c>
      <c r="J123" s="33">
        <v>0</v>
      </c>
      <c r="K123" s="174"/>
      <c r="L123" s="175"/>
    </row>
    <row r="124" spans="1:12" ht="45" customHeight="1" x14ac:dyDescent="0.25">
      <c r="A124" s="182"/>
      <c r="B124" s="177"/>
      <c r="C124" s="198"/>
      <c r="D124" s="178"/>
      <c r="E124" s="139" t="s">
        <v>23</v>
      </c>
      <c r="F124" s="5">
        <v>250</v>
      </c>
      <c r="G124" s="33">
        <v>0</v>
      </c>
      <c r="H124" s="33">
        <v>0</v>
      </c>
      <c r="I124" s="36">
        <v>0</v>
      </c>
      <c r="J124" s="33">
        <v>0</v>
      </c>
      <c r="K124" s="174"/>
      <c r="L124" s="175"/>
    </row>
    <row r="125" spans="1:12" ht="20.25" x14ac:dyDescent="0.25">
      <c r="A125" s="182" t="s">
        <v>328</v>
      </c>
      <c r="B125" s="177"/>
      <c r="C125" s="198"/>
      <c r="D125" s="178" t="s">
        <v>330</v>
      </c>
      <c r="E125" s="138" t="s">
        <v>11</v>
      </c>
      <c r="F125" s="5">
        <f>F127+F128</f>
        <v>39500</v>
      </c>
      <c r="G125" s="5">
        <f>G127+G128</f>
        <v>27096.031999999999</v>
      </c>
      <c r="H125" s="5">
        <f>H127+H128</f>
        <v>16908.099999999999</v>
      </c>
      <c r="I125" s="36">
        <f>G125/F125*100</f>
        <v>68.597549367088604</v>
      </c>
      <c r="J125" s="33">
        <f>H125/G125*100</f>
        <v>62.400649659699248</v>
      </c>
      <c r="K125" s="174"/>
      <c r="L125" s="175"/>
    </row>
    <row r="126" spans="1:12" ht="20.25" x14ac:dyDescent="0.25">
      <c r="A126" s="182"/>
      <c r="B126" s="177"/>
      <c r="C126" s="198"/>
      <c r="D126" s="178"/>
      <c r="E126" s="3" t="s">
        <v>12</v>
      </c>
      <c r="F126" s="5"/>
      <c r="G126" s="5"/>
      <c r="H126" s="5"/>
      <c r="I126" s="36"/>
      <c r="J126" s="33"/>
      <c r="K126" s="174"/>
      <c r="L126" s="175"/>
    </row>
    <row r="127" spans="1:12" ht="40.5" x14ac:dyDescent="0.25">
      <c r="A127" s="182"/>
      <c r="B127" s="177"/>
      <c r="C127" s="198"/>
      <c r="D127" s="178"/>
      <c r="E127" s="139" t="s">
        <v>22</v>
      </c>
      <c r="F127" s="5">
        <v>0</v>
      </c>
      <c r="G127" s="5">
        <v>0</v>
      </c>
      <c r="H127" s="5">
        <v>0</v>
      </c>
      <c r="I127" s="36">
        <v>0</v>
      </c>
      <c r="J127" s="33">
        <v>0</v>
      </c>
      <c r="K127" s="174"/>
      <c r="L127" s="175"/>
    </row>
    <row r="128" spans="1:12" ht="42.75" customHeight="1" x14ac:dyDescent="0.25">
      <c r="A128" s="182"/>
      <c r="B128" s="177"/>
      <c r="C128" s="198"/>
      <c r="D128" s="178"/>
      <c r="E128" s="139" t="s">
        <v>23</v>
      </c>
      <c r="F128" s="5">
        <v>39500</v>
      </c>
      <c r="G128" s="5">
        <v>27096.031999999999</v>
      </c>
      <c r="H128" s="5">
        <v>16908.099999999999</v>
      </c>
      <c r="I128" s="36">
        <f>G128/F128*100</f>
        <v>68.597549367088604</v>
      </c>
      <c r="J128" s="33">
        <f>H128/G128*100</f>
        <v>62.400649659699248</v>
      </c>
      <c r="K128" s="174"/>
      <c r="L128" s="175"/>
    </row>
    <row r="129" spans="1:12" ht="20.25" x14ac:dyDescent="0.25">
      <c r="A129" s="182" t="s">
        <v>331</v>
      </c>
      <c r="B129" s="177"/>
      <c r="C129" s="198"/>
      <c r="D129" s="178" t="s">
        <v>332</v>
      </c>
      <c r="E129" s="61" t="s">
        <v>11</v>
      </c>
      <c r="F129" s="5">
        <f>F131+F132</f>
        <v>245128.20300000001</v>
      </c>
      <c r="G129" s="5">
        <f>G131+G132</f>
        <v>157327.03</v>
      </c>
      <c r="H129" s="5">
        <f>H131+H132</f>
        <v>144719.63</v>
      </c>
      <c r="I129" s="36">
        <f>G129/F129*100</f>
        <v>64.181529532119981</v>
      </c>
      <c r="J129" s="33">
        <f>H129/G129*100</f>
        <v>91.986500984605129</v>
      </c>
      <c r="K129" s="174"/>
      <c r="L129" s="175"/>
    </row>
    <row r="130" spans="1:12" ht="20.25" x14ac:dyDescent="0.25">
      <c r="A130" s="182"/>
      <c r="B130" s="177"/>
      <c r="C130" s="198"/>
      <c r="D130" s="178"/>
      <c r="E130" s="3" t="s">
        <v>12</v>
      </c>
      <c r="F130" s="5"/>
      <c r="G130" s="5"/>
      <c r="H130" s="5"/>
      <c r="I130" s="36"/>
      <c r="J130" s="33"/>
      <c r="K130" s="174"/>
      <c r="L130" s="175"/>
    </row>
    <row r="131" spans="1:12" ht="40.5" x14ac:dyDescent="0.25">
      <c r="A131" s="182"/>
      <c r="B131" s="177"/>
      <c r="C131" s="198"/>
      <c r="D131" s="178"/>
      <c r="E131" s="73" t="s">
        <v>22</v>
      </c>
      <c r="F131" s="5">
        <v>0</v>
      </c>
      <c r="G131" s="5">
        <v>0</v>
      </c>
      <c r="H131" s="5">
        <v>0</v>
      </c>
      <c r="I131" s="36">
        <v>0</v>
      </c>
      <c r="J131" s="33">
        <v>0</v>
      </c>
      <c r="K131" s="174"/>
      <c r="L131" s="175"/>
    </row>
    <row r="132" spans="1:12" ht="39" customHeight="1" x14ac:dyDescent="0.25">
      <c r="A132" s="182"/>
      <c r="B132" s="177"/>
      <c r="C132" s="198"/>
      <c r="D132" s="178"/>
      <c r="E132" s="73" t="s">
        <v>23</v>
      </c>
      <c r="F132" s="5">
        <v>245128.20300000001</v>
      </c>
      <c r="G132" s="5">
        <v>157327.03</v>
      </c>
      <c r="H132" s="6">
        <v>144719.63</v>
      </c>
      <c r="I132" s="36">
        <f>G132/F132*100</f>
        <v>64.181529532119981</v>
      </c>
      <c r="J132" s="33">
        <f>H132/G132*100</f>
        <v>91.986500984605129</v>
      </c>
      <c r="K132" s="174"/>
      <c r="L132" s="175"/>
    </row>
    <row r="133" spans="1:12" ht="20.25" x14ac:dyDescent="0.25">
      <c r="A133" s="182" t="s">
        <v>367</v>
      </c>
      <c r="B133" s="177"/>
      <c r="C133" s="198"/>
      <c r="D133" s="178" t="s">
        <v>368</v>
      </c>
      <c r="E133" s="138" t="s">
        <v>11</v>
      </c>
      <c r="F133" s="5">
        <f>F135+F136</f>
        <v>123568.9</v>
      </c>
      <c r="G133" s="33">
        <f>G135+G136</f>
        <v>0</v>
      </c>
      <c r="H133" s="33">
        <f>H135+H136</f>
        <v>0</v>
      </c>
      <c r="I133" s="36">
        <f>G133/F133*100</f>
        <v>0</v>
      </c>
      <c r="J133" s="33">
        <v>0</v>
      </c>
      <c r="K133" s="174"/>
      <c r="L133" s="175"/>
    </row>
    <row r="134" spans="1:12" ht="20.25" x14ac:dyDescent="0.25">
      <c r="A134" s="182"/>
      <c r="B134" s="177"/>
      <c r="C134" s="198"/>
      <c r="D134" s="178"/>
      <c r="E134" s="3" t="s">
        <v>12</v>
      </c>
      <c r="F134" s="5"/>
      <c r="G134" s="33"/>
      <c r="H134" s="33"/>
      <c r="I134" s="36"/>
      <c r="J134" s="33"/>
      <c r="K134" s="174"/>
      <c r="L134" s="175"/>
    </row>
    <row r="135" spans="1:12" ht="40.5" x14ac:dyDescent="0.25">
      <c r="A135" s="182"/>
      <c r="B135" s="177"/>
      <c r="C135" s="198"/>
      <c r="D135" s="178"/>
      <c r="E135" s="155" t="s">
        <v>22</v>
      </c>
      <c r="F135" s="5">
        <v>122333.2</v>
      </c>
      <c r="G135" s="33">
        <v>0</v>
      </c>
      <c r="H135" s="33">
        <v>0</v>
      </c>
      <c r="I135" s="36">
        <v>0</v>
      </c>
      <c r="J135" s="33">
        <v>0</v>
      </c>
      <c r="K135" s="174"/>
      <c r="L135" s="175"/>
    </row>
    <row r="136" spans="1:12" ht="40.5" customHeight="1" x14ac:dyDescent="0.25">
      <c r="A136" s="182"/>
      <c r="B136" s="177"/>
      <c r="C136" s="198"/>
      <c r="D136" s="178"/>
      <c r="E136" s="155" t="s">
        <v>23</v>
      </c>
      <c r="F136" s="5">
        <v>1235.7</v>
      </c>
      <c r="G136" s="33">
        <v>0</v>
      </c>
      <c r="H136" s="31">
        <v>0</v>
      </c>
      <c r="I136" s="36">
        <f>G136/F136*100</f>
        <v>0</v>
      </c>
      <c r="J136" s="33">
        <v>0</v>
      </c>
      <c r="K136" s="174"/>
      <c r="L136" s="175"/>
    </row>
    <row r="137" spans="1:12" ht="24" customHeight="1" x14ac:dyDescent="0.25">
      <c r="A137" s="182" t="s">
        <v>369</v>
      </c>
      <c r="B137" s="284"/>
      <c r="C137" s="281"/>
      <c r="D137" s="178" t="s">
        <v>370</v>
      </c>
      <c r="E137" s="138" t="s">
        <v>11</v>
      </c>
      <c r="F137" s="5">
        <f>F139+F140</f>
        <v>200460.03599999999</v>
      </c>
      <c r="G137" s="33">
        <f>G139+G140</f>
        <v>53411.91</v>
      </c>
      <c r="H137" s="33">
        <f>H139+H140</f>
        <v>0</v>
      </c>
      <c r="I137" s="36">
        <f>G137/F137*100</f>
        <v>26.644667468781662</v>
      </c>
      <c r="J137" s="33">
        <v>0</v>
      </c>
      <c r="K137" s="306"/>
      <c r="L137" s="307"/>
    </row>
    <row r="138" spans="1:12" ht="20.25" x14ac:dyDescent="0.25">
      <c r="A138" s="182"/>
      <c r="B138" s="285"/>
      <c r="C138" s="281"/>
      <c r="D138" s="178"/>
      <c r="E138" s="3" t="s">
        <v>12</v>
      </c>
      <c r="F138" s="5"/>
      <c r="G138" s="33"/>
      <c r="H138" s="33"/>
      <c r="I138" s="36"/>
      <c r="J138" s="33"/>
      <c r="K138" s="306"/>
      <c r="L138" s="307"/>
    </row>
    <row r="139" spans="1:12" ht="40.5" x14ac:dyDescent="0.25">
      <c r="A139" s="182"/>
      <c r="B139" s="285"/>
      <c r="C139" s="281"/>
      <c r="D139" s="178"/>
      <c r="E139" s="153" t="s">
        <v>13</v>
      </c>
      <c r="F139" s="5">
        <v>198455.4</v>
      </c>
      <c r="G139" s="33">
        <v>52877.8</v>
      </c>
      <c r="H139" s="33">
        <v>0</v>
      </c>
      <c r="I139" s="36">
        <f>G139/F139*100</f>
        <v>26.644676839229369</v>
      </c>
      <c r="J139" s="33">
        <v>0</v>
      </c>
      <c r="K139" s="306"/>
      <c r="L139" s="307"/>
    </row>
    <row r="140" spans="1:12" ht="48" customHeight="1" x14ac:dyDescent="0.25">
      <c r="A140" s="182"/>
      <c r="B140" s="286"/>
      <c r="C140" s="281"/>
      <c r="D140" s="178"/>
      <c r="E140" s="155" t="s">
        <v>23</v>
      </c>
      <c r="F140" s="5">
        <v>2004.636</v>
      </c>
      <c r="G140" s="33">
        <v>534.11</v>
      </c>
      <c r="H140" s="33">
        <v>0</v>
      </c>
      <c r="I140" s="36">
        <f>G140/F140*100</f>
        <v>26.643739811117829</v>
      </c>
      <c r="J140" s="33">
        <v>0</v>
      </c>
      <c r="K140" s="306"/>
      <c r="L140" s="307"/>
    </row>
    <row r="141" spans="1:12" s="81" customFormat="1" ht="20.25" x14ac:dyDescent="0.25">
      <c r="A141" s="292" t="s">
        <v>24</v>
      </c>
      <c r="B141" s="219" t="s">
        <v>29</v>
      </c>
      <c r="C141" s="218"/>
      <c r="D141" s="249"/>
      <c r="E141" s="94" t="s">
        <v>11</v>
      </c>
      <c r="F141" s="82">
        <f>F143+F144</f>
        <v>57329891.529999994</v>
      </c>
      <c r="G141" s="82">
        <f t="shared" ref="G141:H141" si="19">G143+G144</f>
        <v>37896904.542000003</v>
      </c>
      <c r="H141" s="82">
        <f t="shared" si="19"/>
        <v>28997330.487</v>
      </c>
      <c r="I141" s="79">
        <f>G141/F141*100</f>
        <v>66.103220380539256</v>
      </c>
      <c r="J141" s="80">
        <f>H141/G141*100</f>
        <v>76.516356249791144</v>
      </c>
      <c r="K141" s="219" t="s">
        <v>63</v>
      </c>
      <c r="L141" s="349"/>
    </row>
    <row r="142" spans="1:12" s="81" customFormat="1" ht="20.25" x14ac:dyDescent="0.25">
      <c r="A142" s="292"/>
      <c r="B142" s="219"/>
      <c r="C142" s="218"/>
      <c r="D142" s="249"/>
      <c r="E142" s="96" t="s">
        <v>12</v>
      </c>
      <c r="F142" s="82"/>
      <c r="G142" s="82"/>
      <c r="H142" s="82"/>
      <c r="I142" s="79"/>
      <c r="J142" s="80"/>
      <c r="K142" s="219"/>
      <c r="L142" s="186"/>
    </row>
    <row r="143" spans="1:12" s="81" customFormat="1" ht="40.5" x14ac:dyDescent="0.25">
      <c r="A143" s="292"/>
      <c r="B143" s="219"/>
      <c r="C143" s="218"/>
      <c r="D143" s="249"/>
      <c r="E143" s="78" t="s">
        <v>13</v>
      </c>
      <c r="F143" s="82">
        <f>F148+F169+F173+F181+F213+F217+F177</f>
        <v>45802230.440999992</v>
      </c>
      <c r="G143" s="169">
        <f t="shared" ref="G143:H143" si="20">G148+G169+G173+G181+G213+G217+G177</f>
        <v>31282827.593000002</v>
      </c>
      <c r="H143" s="169">
        <f t="shared" si="20"/>
        <v>22780033.541999999</v>
      </c>
      <c r="I143" s="79">
        <f>G143/F143*100</f>
        <v>68.299790843803748</v>
      </c>
      <c r="J143" s="80">
        <f>H143/G143*100</f>
        <v>72.819611572124543</v>
      </c>
      <c r="K143" s="219"/>
      <c r="L143" s="186"/>
    </row>
    <row r="144" spans="1:12" s="81" customFormat="1" ht="40.5" x14ac:dyDescent="0.25">
      <c r="A144" s="292"/>
      <c r="B144" s="219"/>
      <c r="C144" s="218"/>
      <c r="D144" s="249"/>
      <c r="E144" s="78" t="s">
        <v>23</v>
      </c>
      <c r="F144" s="82">
        <f>F149+F170+F174+F182+F214+F218+F178</f>
        <v>11527661.089</v>
      </c>
      <c r="G144" s="169">
        <f t="shared" ref="G144:H144" si="21">G149+G170+G174+G182+G214+G218+G178</f>
        <v>6614076.949</v>
      </c>
      <c r="H144" s="169">
        <f t="shared" si="21"/>
        <v>6217296.9450000003</v>
      </c>
      <c r="I144" s="79">
        <f>G144/F144*100</f>
        <v>57.375706120570527</v>
      </c>
      <c r="J144" s="80">
        <f>H144/G144*100</f>
        <v>94.000976900336937</v>
      </c>
      <c r="K144" s="219"/>
      <c r="L144" s="186"/>
    </row>
    <row r="145" spans="1:12" ht="20.25" x14ac:dyDescent="0.25">
      <c r="A145" s="129"/>
      <c r="B145" s="59" t="s">
        <v>12</v>
      </c>
      <c r="C145" s="4"/>
      <c r="D145" s="61"/>
      <c r="E145" s="3"/>
      <c r="F145" s="40"/>
      <c r="G145" s="40"/>
      <c r="H145" s="40"/>
      <c r="I145" s="41"/>
      <c r="J145" s="42"/>
      <c r="K145" s="39"/>
      <c r="L145" s="43"/>
    </row>
    <row r="146" spans="1:12" ht="18.75" customHeight="1" x14ac:dyDescent="0.25">
      <c r="A146" s="309" t="s">
        <v>27</v>
      </c>
      <c r="B146" s="177"/>
      <c r="C146" s="304" t="s">
        <v>172</v>
      </c>
      <c r="D146" s="181"/>
      <c r="E146" s="148" t="s">
        <v>11</v>
      </c>
      <c r="F146" s="40">
        <f>F148+F149</f>
        <v>48257604.240999997</v>
      </c>
      <c r="G146" s="40">
        <f>G148+G149</f>
        <v>32144429.309</v>
      </c>
      <c r="H146" s="40">
        <f>H148+H149</f>
        <v>23393026.155000001</v>
      </c>
      <c r="I146" s="41">
        <f>G146/F146*100</f>
        <v>66.610081073377998</v>
      </c>
      <c r="J146" s="42">
        <f>H146/G146*100</f>
        <v>72.774744047019908</v>
      </c>
      <c r="K146" s="184" t="s">
        <v>26</v>
      </c>
      <c r="L146" s="316"/>
    </row>
    <row r="147" spans="1:12" ht="20.25" x14ac:dyDescent="0.25">
      <c r="A147" s="309"/>
      <c r="B147" s="177"/>
      <c r="C147" s="304"/>
      <c r="D147" s="181"/>
      <c r="E147" s="148" t="s">
        <v>12</v>
      </c>
      <c r="F147" s="40"/>
      <c r="G147" s="40"/>
      <c r="H147" s="40"/>
      <c r="I147" s="41"/>
      <c r="J147" s="42"/>
      <c r="K147" s="184"/>
      <c r="L147" s="175"/>
    </row>
    <row r="148" spans="1:12" ht="40.5" x14ac:dyDescent="0.25">
      <c r="A148" s="309"/>
      <c r="B148" s="177"/>
      <c r="C148" s="304"/>
      <c r="D148" s="181"/>
      <c r="E148" s="149" t="s">
        <v>22</v>
      </c>
      <c r="F148" s="40">
        <f>F153+F157+F161+F165</f>
        <v>43800483.600999996</v>
      </c>
      <c r="G148" s="40">
        <f t="shared" ref="G148:H148" si="22">G153+G157+G161+G165</f>
        <v>29692537.824000001</v>
      </c>
      <c r="H148" s="40">
        <f t="shared" si="22"/>
        <v>21240623.068</v>
      </c>
      <c r="I148" s="41">
        <f>G148/F148*100</f>
        <v>67.790433764347981</v>
      </c>
      <c r="J148" s="42">
        <f>H148/G148*100</f>
        <v>71.535222734755749</v>
      </c>
      <c r="K148" s="184"/>
      <c r="L148" s="175"/>
    </row>
    <row r="149" spans="1:12" ht="40.5" customHeight="1" x14ac:dyDescent="0.25">
      <c r="A149" s="309"/>
      <c r="B149" s="177"/>
      <c r="C149" s="304"/>
      <c r="D149" s="181"/>
      <c r="E149" s="149" t="s">
        <v>23</v>
      </c>
      <c r="F149" s="40">
        <f>F154+F158+F162+F166</f>
        <v>4457120.6399999997</v>
      </c>
      <c r="G149" s="40">
        <f t="shared" ref="G149:H149" si="23">G154+G158+G162+G166</f>
        <v>2451891.4850000003</v>
      </c>
      <c r="H149" s="40">
        <f t="shared" si="23"/>
        <v>2152403.0870000003</v>
      </c>
      <c r="I149" s="41">
        <f>G149/F149*100</f>
        <v>55.010660088392861</v>
      </c>
      <c r="J149" s="42">
        <f>H149/G149*100</f>
        <v>87.785413839389392</v>
      </c>
      <c r="K149" s="184"/>
      <c r="L149" s="175"/>
    </row>
    <row r="150" spans="1:12" ht="18.75" customHeight="1" x14ac:dyDescent="0.3">
      <c r="A150" s="128"/>
      <c r="B150" s="44"/>
      <c r="C150" s="144" t="s">
        <v>12</v>
      </c>
      <c r="D150" s="25"/>
      <c r="E150" s="3"/>
      <c r="F150" s="5"/>
      <c r="G150" s="5"/>
      <c r="H150" s="5"/>
      <c r="I150" s="36"/>
      <c r="J150" s="33"/>
      <c r="K150" s="140"/>
      <c r="L150" s="45"/>
    </row>
    <row r="151" spans="1:12" ht="24" customHeight="1" x14ac:dyDescent="0.25">
      <c r="A151" s="182" t="s">
        <v>94</v>
      </c>
      <c r="B151" s="177"/>
      <c r="C151" s="172"/>
      <c r="D151" s="178" t="s">
        <v>103</v>
      </c>
      <c r="E151" s="139" t="s">
        <v>11</v>
      </c>
      <c r="F151" s="5">
        <f>F153+F154</f>
        <v>4626244.0999999996</v>
      </c>
      <c r="G151" s="5">
        <f>G153+G154</f>
        <v>3080374.1919999998</v>
      </c>
      <c r="H151" s="5">
        <f>H153+H154</f>
        <v>3078193.5789999999</v>
      </c>
      <c r="I151" s="36">
        <f>G151/F151*100</f>
        <v>66.58477428806664</v>
      </c>
      <c r="J151" s="33">
        <f>H151/G151*100</f>
        <v>99.929209477028365</v>
      </c>
      <c r="K151" s="174"/>
      <c r="L151" s="175"/>
    </row>
    <row r="152" spans="1:12" ht="22.5" customHeight="1" x14ac:dyDescent="0.25">
      <c r="A152" s="182"/>
      <c r="B152" s="177"/>
      <c r="C152" s="172"/>
      <c r="D152" s="178"/>
      <c r="E152" s="139" t="s">
        <v>12</v>
      </c>
      <c r="F152" s="5"/>
      <c r="G152" s="5"/>
      <c r="H152" s="5"/>
      <c r="I152" s="36"/>
      <c r="J152" s="33"/>
      <c r="K152" s="174"/>
      <c r="L152" s="175"/>
    </row>
    <row r="153" spans="1:12" ht="40.5" x14ac:dyDescent="0.25">
      <c r="A153" s="182"/>
      <c r="B153" s="177"/>
      <c r="C153" s="172"/>
      <c r="D153" s="178"/>
      <c r="E153" s="139" t="s">
        <v>22</v>
      </c>
      <c r="F153" s="5">
        <v>4626244.0999999996</v>
      </c>
      <c r="G153" s="5">
        <v>3080374.1919999998</v>
      </c>
      <c r="H153" s="5">
        <v>3078193.5789999999</v>
      </c>
      <c r="I153" s="36">
        <f>G153/F153*100</f>
        <v>66.58477428806664</v>
      </c>
      <c r="J153" s="33">
        <f>H153/G153*100</f>
        <v>99.929209477028365</v>
      </c>
      <c r="K153" s="174"/>
      <c r="L153" s="175"/>
    </row>
    <row r="154" spans="1:12" ht="40.5" x14ac:dyDescent="0.25">
      <c r="A154" s="182"/>
      <c r="B154" s="177"/>
      <c r="C154" s="172"/>
      <c r="D154" s="178"/>
      <c r="E154" s="139" t="s">
        <v>23</v>
      </c>
      <c r="F154" s="5">
        <v>0</v>
      </c>
      <c r="G154" s="5">
        <v>0</v>
      </c>
      <c r="H154" s="5">
        <v>0</v>
      </c>
      <c r="I154" s="36">
        <v>0</v>
      </c>
      <c r="J154" s="33">
        <v>0</v>
      </c>
      <c r="K154" s="174"/>
      <c r="L154" s="175"/>
    </row>
    <row r="155" spans="1:12" ht="28.5" customHeight="1" x14ac:dyDescent="0.25">
      <c r="A155" s="182" t="s">
        <v>347</v>
      </c>
      <c r="B155" s="177"/>
      <c r="C155" s="172"/>
      <c r="D155" s="178" t="s">
        <v>104</v>
      </c>
      <c r="E155" s="139" t="s">
        <v>11</v>
      </c>
      <c r="F155" s="5">
        <f>F157+F158</f>
        <v>19523254.661000002</v>
      </c>
      <c r="G155" s="5">
        <f>G157+G158</f>
        <v>15597655.574000001</v>
      </c>
      <c r="H155" s="5">
        <f>H157+H158</f>
        <v>15596590.660999998</v>
      </c>
      <c r="I155" s="36">
        <f>G155/F155*100</f>
        <v>79.892701523574104</v>
      </c>
      <c r="J155" s="33">
        <f>H155/G155*100</f>
        <v>99.993172608569608</v>
      </c>
      <c r="K155" s="174"/>
      <c r="L155" s="266"/>
    </row>
    <row r="156" spans="1:12" ht="24.75" customHeight="1" x14ac:dyDescent="0.25">
      <c r="A156" s="182"/>
      <c r="B156" s="177"/>
      <c r="C156" s="172"/>
      <c r="D156" s="178"/>
      <c r="E156" s="139" t="s">
        <v>12</v>
      </c>
      <c r="F156" s="5"/>
      <c r="G156" s="5"/>
      <c r="H156" s="5"/>
      <c r="I156" s="36"/>
      <c r="J156" s="33"/>
      <c r="K156" s="174"/>
      <c r="L156" s="266"/>
    </row>
    <row r="157" spans="1:12" ht="39" customHeight="1" x14ac:dyDescent="0.25">
      <c r="A157" s="182"/>
      <c r="B157" s="177"/>
      <c r="C157" s="172"/>
      <c r="D157" s="178"/>
      <c r="E157" s="139" t="s">
        <v>13</v>
      </c>
      <c r="F157" s="5">
        <v>18542728.701000001</v>
      </c>
      <c r="G157" s="5">
        <v>14814709.853</v>
      </c>
      <c r="H157" s="5">
        <v>14813716.994999999</v>
      </c>
      <c r="I157" s="36">
        <f t="shared" ref="I157:J159" si="24">G157/F157*100</f>
        <v>79.894982512476972</v>
      </c>
      <c r="J157" s="33">
        <f t="shared" si="24"/>
        <v>99.993298161017989</v>
      </c>
      <c r="K157" s="174"/>
      <c r="L157" s="266"/>
    </row>
    <row r="158" spans="1:12" ht="43.5" customHeight="1" x14ac:dyDescent="0.25">
      <c r="A158" s="182"/>
      <c r="B158" s="177"/>
      <c r="C158" s="172"/>
      <c r="D158" s="178"/>
      <c r="E158" s="139" t="s">
        <v>23</v>
      </c>
      <c r="F158" s="5">
        <v>980525.96</v>
      </c>
      <c r="G158" s="5">
        <v>782945.72100000002</v>
      </c>
      <c r="H158" s="5">
        <v>782873.66599999997</v>
      </c>
      <c r="I158" s="36">
        <f t="shared" si="24"/>
        <v>79.849565737147856</v>
      </c>
      <c r="J158" s="36">
        <f t="shared" si="24"/>
        <v>99.990796935462129</v>
      </c>
      <c r="K158" s="174"/>
      <c r="L158" s="266"/>
    </row>
    <row r="159" spans="1:12" ht="28.5" customHeight="1" x14ac:dyDescent="0.25">
      <c r="A159" s="199" t="s">
        <v>348</v>
      </c>
      <c r="B159" s="202"/>
      <c r="C159" s="205"/>
      <c r="D159" s="225" t="s">
        <v>209</v>
      </c>
      <c r="E159" s="139" t="s">
        <v>11</v>
      </c>
      <c r="F159" s="5">
        <f>F161+F162</f>
        <v>2320276.6799999997</v>
      </c>
      <c r="G159" s="5">
        <f>G161+G162</f>
        <v>1293294.3640000001</v>
      </c>
      <c r="H159" s="5">
        <f>H162</f>
        <v>1262900.3700000001</v>
      </c>
      <c r="I159" s="36">
        <f t="shared" si="24"/>
        <v>55.738799391803575</v>
      </c>
      <c r="J159" s="33">
        <f t="shared" si="24"/>
        <v>97.649878106172594</v>
      </c>
      <c r="K159" s="208"/>
      <c r="L159" s="211"/>
    </row>
    <row r="160" spans="1:12" ht="24.75" customHeight="1" x14ac:dyDescent="0.25">
      <c r="A160" s="200"/>
      <c r="B160" s="203"/>
      <c r="C160" s="206"/>
      <c r="D160" s="226"/>
      <c r="E160" s="139" t="s">
        <v>12</v>
      </c>
      <c r="F160" s="5"/>
      <c r="G160" s="5"/>
      <c r="H160" s="5"/>
      <c r="I160" s="36"/>
      <c r="J160" s="33"/>
      <c r="K160" s="209"/>
      <c r="L160" s="212"/>
    </row>
    <row r="161" spans="1:12" ht="39" customHeight="1" x14ac:dyDescent="0.25">
      <c r="A161" s="200"/>
      <c r="B161" s="203"/>
      <c r="C161" s="206"/>
      <c r="D161" s="226"/>
      <c r="E161" s="139" t="s">
        <v>22</v>
      </c>
      <c r="F161" s="5">
        <v>84.9</v>
      </c>
      <c r="G161" s="5">
        <v>0.8</v>
      </c>
      <c r="H161" s="5">
        <v>0</v>
      </c>
      <c r="I161" s="36">
        <v>0</v>
      </c>
      <c r="J161" s="33">
        <v>0</v>
      </c>
      <c r="K161" s="209"/>
      <c r="L161" s="212"/>
    </row>
    <row r="162" spans="1:12" ht="50.25" customHeight="1" x14ac:dyDescent="0.25">
      <c r="A162" s="201"/>
      <c r="B162" s="204"/>
      <c r="C162" s="207"/>
      <c r="D162" s="227"/>
      <c r="E162" s="139" t="s">
        <v>23</v>
      </c>
      <c r="F162" s="5">
        <v>2320191.7799999998</v>
      </c>
      <c r="G162" s="5">
        <v>1293293.564</v>
      </c>
      <c r="H162" s="5">
        <v>1262900.3700000001</v>
      </c>
      <c r="I162" s="36">
        <f>G162/F162*100</f>
        <v>55.740804495049112</v>
      </c>
      <c r="J162" s="36">
        <f>H162/G162*100</f>
        <v>97.64993851001644</v>
      </c>
      <c r="K162" s="210"/>
      <c r="L162" s="213"/>
    </row>
    <row r="163" spans="1:12" ht="28.5" customHeight="1" x14ac:dyDescent="0.25">
      <c r="A163" s="199" t="s">
        <v>417</v>
      </c>
      <c r="B163" s="202"/>
      <c r="C163" s="205"/>
      <c r="D163" s="178" t="s">
        <v>418</v>
      </c>
      <c r="E163" s="168" t="s">
        <v>11</v>
      </c>
      <c r="F163" s="5">
        <f>F165+F166</f>
        <v>21787828.799999997</v>
      </c>
      <c r="G163" s="5">
        <f t="shared" ref="G163:H163" si="25">G165+G166</f>
        <v>12173105.179</v>
      </c>
      <c r="H163" s="5">
        <f t="shared" si="25"/>
        <v>3455341.5449999999</v>
      </c>
      <c r="I163" s="36">
        <f t="shared" ref="I163" si="26">G163/F163*100</f>
        <v>55.871125529497469</v>
      </c>
      <c r="J163" s="33">
        <f t="shared" ref="J163" si="27">H163/G163*100</f>
        <v>28.385046331160101</v>
      </c>
      <c r="K163" s="208"/>
      <c r="L163" s="211"/>
    </row>
    <row r="164" spans="1:12" ht="24.75" customHeight="1" x14ac:dyDescent="0.25">
      <c r="A164" s="200"/>
      <c r="B164" s="203"/>
      <c r="C164" s="206"/>
      <c r="D164" s="178"/>
      <c r="E164" s="168" t="s">
        <v>12</v>
      </c>
      <c r="F164" s="5"/>
      <c r="G164" s="5"/>
      <c r="H164" s="5"/>
      <c r="I164" s="36"/>
      <c r="J164" s="33"/>
      <c r="K164" s="209"/>
      <c r="L164" s="212"/>
    </row>
    <row r="165" spans="1:12" ht="39" customHeight="1" x14ac:dyDescent="0.25">
      <c r="A165" s="200"/>
      <c r="B165" s="203"/>
      <c r="C165" s="206"/>
      <c r="D165" s="178"/>
      <c r="E165" s="168" t="s">
        <v>22</v>
      </c>
      <c r="F165" s="5">
        <v>20631425.899999999</v>
      </c>
      <c r="G165" s="5">
        <v>11797452.979</v>
      </c>
      <c r="H165" s="5">
        <v>3348712.4939999999</v>
      </c>
      <c r="I165" s="36">
        <v>0</v>
      </c>
      <c r="J165" s="33">
        <v>0</v>
      </c>
      <c r="K165" s="209"/>
      <c r="L165" s="212"/>
    </row>
    <row r="166" spans="1:12" ht="50.25" customHeight="1" x14ac:dyDescent="0.25">
      <c r="A166" s="201"/>
      <c r="B166" s="204"/>
      <c r="C166" s="207"/>
      <c r="D166" s="178"/>
      <c r="E166" s="168" t="s">
        <v>23</v>
      </c>
      <c r="F166" s="5">
        <v>1156402.8999999999</v>
      </c>
      <c r="G166" s="5">
        <v>375652.2</v>
      </c>
      <c r="H166" s="5">
        <v>106629.05100000001</v>
      </c>
      <c r="I166" s="36">
        <f>G166/F166*100</f>
        <v>32.484543233158618</v>
      </c>
      <c r="J166" s="36">
        <f>H166/G166*100</f>
        <v>28.385046327427339</v>
      </c>
      <c r="K166" s="210"/>
      <c r="L166" s="213"/>
    </row>
    <row r="167" spans="1:12" ht="27" customHeight="1" x14ac:dyDescent="0.25">
      <c r="A167" s="182" t="s">
        <v>28</v>
      </c>
      <c r="B167" s="177"/>
      <c r="C167" s="181" t="s">
        <v>105</v>
      </c>
      <c r="D167" s="181" t="s">
        <v>106</v>
      </c>
      <c r="E167" s="149" t="s">
        <v>11</v>
      </c>
      <c r="F167" s="40">
        <f>F169+F170</f>
        <v>174526.66</v>
      </c>
      <c r="G167" s="40">
        <f>G169+G170</f>
        <v>171410.02000000002</v>
      </c>
      <c r="H167" s="40">
        <f>H169+H170</f>
        <v>111112.28</v>
      </c>
      <c r="I167" s="41">
        <f>G167/F167*100</f>
        <v>98.214232713787126</v>
      </c>
      <c r="J167" s="42">
        <f t="shared" ref="J167:J169" si="28">H167/G167*100</f>
        <v>64.822511542790778</v>
      </c>
      <c r="K167" s="183" t="s">
        <v>337</v>
      </c>
      <c r="L167" s="185"/>
    </row>
    <row r="168" spans="1:12" ht="18.75" customHeight="1" x14ac:dyDescent="0.25">
      <c r="A168" s="182"/>
      <c r="B168" s="177"/>
      <c r="C168" s="181"/>
      <c r="D168" s="181"/>
      <c r="E168" s="149" t="s">
        <v>12</v>
      </c>
      <c r="F168" s="40"/>
      <c r="G168" s="40"/>
      <c r="H168" s="40"/>
      <c r="I168" s="41"/>
      <c r="J168" s="42"/>
      <c r="K168" s="184"/>
      <c r="L168" s="185"/>
    </row>
    <row r="169" spans="1:12" ht="47.25" customHeight="1" x14ac:dyDescent="0.25">
      <c r="A169" s="182"/>
      <c r="B169" s="177"/>
      <c r="C169" s="181"/>
      <c r="D169" s="181"/>
      <c r="E169" s="149" t="s">
        <v>22</v>
      </c>
      <c r="F169" s="40">
        <v>122836.9</v>
      </c>
      <c r="G169" s="40">
        <v>120297.60000000001</v>
      </c>
      <c r="H169" s="40">
        <v>78204.03</v>
      </c>
      <c r="I169" s="41">
        <f>G169/F169*100</f>
        <v>97.932787297627996</v>
      </c>
      <c r="J169" s="42">
        <f t="shared" si="28"/>
        <v>65.008803168143004</v>
      </c>
      <c r="K169" s="184"/>
      <c r="L169" s="185"/>
    </row>
    <row r="170" spans="1:12" ht="45" customHeight="1" x14ac:dyDescent="0.25">
      <c r="A170" s="182"/>
      <c r="B170" s="177"/>
      <c r="C170" s="181"/>
      <c r="D170" s="181"/>
      <c r="E170" s="149" t="s">
        <v>23</v>
      </c>
      <c r="F170" s="40">
        <v>51689.760000000002</v>
      </c>
      <c r="G170" s="40">
        <v>51112.42</v>
      </c>
      <c r="H170" s="40">
        <v>32908.25</v>
      </c>
      <c r="I170" s="41">
        <f>G170/F170*100</f>
        <v>98.883066974967576</v>
      </c>
      <c r="J170" s="42">
        <f t="shared" ref="J170:J171" si="29">H170/G170*100</f>
        <v>64.384057729999881</v>
      </c>
      <c r="K170" s="184"/>
      <c r="L170" s="185"/>
    </row>
    <row r="171" spans="1:12" ht="27" customHeight="1" x14ac:dyDescent="0.25">
      <c r="A171" s="182" t="s">
        <v>135</v>
      </c>
      <c r="B171" s="177"/>
      <c r="C171" s="181" t="s">
        <v>335</v>
      </c>
      <c r="D171" s="181" t="s">
        <v>336</v>
      </c>
      <c r="E171" s="149" t="s">
        <v>11</v>
      </c>
      <c r="F171" s="40">
        <f>F173+F174</f>
        <v>635471.19999999995</v>
      </c>
      <c r="G171" s="40">
        <f t="shared" ref="G171:H171" si="30">G173+G174</f>
        <v>547549.69999999995</v>
      </c>
      <c r="H171" s="40">
        <f t="shared" si="30"/>
        <v>547549.69999999995</v>
      </c>
      <c r="I171" s="41">
        <f>G171/F171*100</f>
        <v>86.164361185841315</v>
      </c>
      <c r="J171" s="42">
        <f t="shared" si="29"/>
        <v>100</v>
      </c>
      <c r="K171" s="183" t="s">
        <v>357</v>
      </c>
      <c r="L171" s="185"/>
    </row>
    <row r="172" spans="1:12" ht="18.75" customHeight="1" x14ac:dyDescent="0.25">
      <c r="A172" s="182"/>
      <c r="B172" s="177"/>
      <c r="C172" s="181"/>
      <c r="D172" s="181"/>
      <c r="E172" s="149" t="s">
        <v>12</v>
      </c>
      <c r="F172" s="40"/>
      <c r="G172" s="40"/>
      <c r="H172" s="40"/>
      <c r="I172" s="41"/>
      <c r="J172" s="42"/>
      <c r="K172" s="184"/>
      <c r="L172" s="185"/>
    </row>
    <row r="173" spans="1:12" ht="47.25" customHeight="1" x14ac:dyDescent="0.25">
      <c r="A173" s="182"/>
      <c r="B173" s="177"/>
      <c r="C173" s="181"/>
      <c r="D173" s="181"/>
      <c r="E173" s="149" t="s">
        <v>22</v>
      </c>
      <c r="F173" s="40">
        <v>370528.9</v>
      </c>
      <c r="G173" s="40">
        <v>370528.9</v>
      </c>
      <c r="H173" s="40">
        <v>370528.9</v>
      </c>
      <c r="I173" s="41">
        <f>G173/F173*100</f>
        <v>100</v>
      </c>
      <c r="J173" s="42">
        <v>0</v>
      </c>
      <c r="K173" s="184"/>
      <c r="L173" s="185"/>
    </row>
    <row r="174" spans="1:12" ht="45" customHeight="1" x14ac:dyDescent="0.25">
      <c r="A174" s="182"/>
      <c r="B174" s="177"/>
      <c r="C174" s="181"/>
      <c r="D174" s="181"/>
      <c r="E174" s="149" t="s">
        <v>23</v>
      </c>
      <c r="F174" s="40">
        <v>264942.3</v>
      </c>
      <c r="G174" s="40">
        <v>177020.79999999999</v>
      </c>
      <c r="H174" s="40">
        <v>177020.79999999999</v>
      </c>
      <c r="I174" s="41">
        <f>G174/F174*100</f>
        <v>66.814849874859533</v>
      </c>
      <c r="J174" s="42">
        <f t="shared" ref="J174:J175" si="31">H174/G174*100</f>
        <v>100</v>
      </c>
      <c r="K174" s="184"/>
      <c r="L174" s="185"/>
    </row>
    <row r="175" spans="1:12" ht="27" customHeight="1" x14ac:dyDescent="0.25">
      <c r="A175" s="182" t="s">
        <v>338</v>
      </c>
      <c r="B175" s="177"/>
      <c r="C175" s="181" t="s">
        <v>395</v>
      </c>
      <c r="D175" s="181" t="s">
        <v>396</v>
      </c>
      <c r="E175" s="149" t="s">
        <v>11</v>
      </c>
      <c r="F175" s="40">
        <f>F177+F178</f>
        <v>1860.4</v>
      </c>
      <c r="G175" s="40">
        <f t="shared" ref="G175:H175" si="32">G177+G178</f>
        <v>1233.498</v>
      </c>
      <c r="H175" s="40">
        <f t="shared" si="32"/>
        <v>1225.837</v>
      </c>
      <c r="I175" s="41">
        <f>G175/F175*100</f>
        <v>66.302838099333471</v>
      </c>
      <c r="J175" s="42">
        <f t="shared" si="31"/>
        <v>99.378920760309299</v>
      </c>
      <c r="K175" s="183" t="s">
        <v>357</v>
      </c>
      <c r="L175" s="185"/>
    </row>
    <row r="176" spans="1:12" ht="18.75" customHeight="1" x14ac:dyDescent="0.25">
      <c r="A176" s="182"/>
      <c r="B176" s="177"/>
      <c r="C176" s="181"/>
      <c r="D176" s="181"/>
      <c r="E176" s="149" t="s">
        <v>12</v>
      </c>
      <c r="F176" s="40"/>
      <c r="G176" s="40"/>
      <c r="H176" s="40"/>
      <c r="I176" s="41"/>
      <c r="J176" s="42"/>
      <c r="K176" s="184"/>
      <c r="L176" s="185"/>
    </row>
    <row r="177" spans="1:12" ht="47.25" customHeight="1" x14ac:dyDescent="0.25">
      <c r="A177" s="182"/>
      <c r="B177" s="177"/>
      <c r="C177" s="181"/>
      <c r="D177" s="181"/>
      <c r="E177" s="149" t="s">
        <v>22</v>
      </c>
      <c r="F177" s="40">
        <v>664.5</v>
      </c>
      <c r="G177" s="40">
        <v>440.6</v>
      </c>
      <c r="H177" s="40">
        <v>437.846</v>
      </c>
      <c r="I177" s="41">
        <f>G177/F177*100</f>
        <v>66.30549285176825</v>
      </c>
      <c r="J177" s="42">
        <f t="shared" ref="J177:J178" si="33">H177/G177*100</f>
        <v>99.374943259192008</v>
      </c>
      <c r="K177" s="184"/>
      <c r="L177" s="185"/>
    </row>
    <row r="178" spans="1:12" ht="45" customHeight="1" x14ac:dyDescent="0.25">
      <c r="A178" s="182"/>
      <c r="B178" s="177"/>
      <c r="C178" s="181"/>
      <c r="D178" s="181"/>
      <c r="E178" s="149" t="s">
        <v>23</v>
      </c>
      <c r="F178" s="40">
        <v>1195.9000000000001</v>
      </c>
      <c r="G178" s="40">
        <v>792.89800000000002</v>
      </c>
      <c r="H178" s="40">
        <v>787.99099999999999</v>
      </c>
      <c r="I178" s="41">
        <f>G178/F178*100</f>
        <v>66.301362990216575</v>
      </c>
      <c r="J178" s="42">
        <f t="shared" si="33"/>
        <v>99.38113099036697</v>
      </c>
      <c r="K178" s="184"/>
      <c r="L178" s="185"/>
    </row>
    <row r="179" spans="1:12" ht="31.5" customHeight="1" x14ac:dyDescent="0.25">
      <c r="A179" s="182" t="s">
        <v>136</v>
      </c>
      <c r="B179" s="177"/>
      <c r="C179" s="181" t="s">
        <v>107</v>
      </c>
      <c r="D179" s="181" t="s">
        <v>102</v>
      </c>
      <c r="E179" s="149" t="s">
        <v>11</v>
      </c>
      <c r="F179" s="40">
        <f>F181+F182</f>
        <v>4536522.6400000006</v>
      </c>
      <c r="G179" s="40">
        <f>G181+G182</f>
        <v>2855567.2050000001</v>
      </c>
      <c r="H179" s="40">
        <f>H181+H182</f>
        <v>2776718.3780000005</v>
      </c>
      <c r="I179" s="41">
        <f>G179/F179*100</f>
        <v>62.946168940534584</v>
      </c>
      <c r="J179" s="42">
        <f>H179/G179*100</f>
        <v>97.238768295771933</v>
      </c>
      <c r="K179" s="184"/>
      <c r="L179" s="244"/>
    </row>
    <row r="180" spans="1:12" ht="21" customHeight="1" x14ac:dyDescent="0.25">
      <c r="A180" s="182"/>
      <c r="B180" s="177"/>
      <c r="C180" s="181"/>
      <c r="D180" s="181"/>
      <c r="E180" s="149" t="s">
        <v>12</v>
      </c>
      <c r="F180" s="40"/>
      <c r="G180" s="40"/>
      <c r="H180" s="40"/>
      <c r="I180" s="41"/>
      <c r="J180" s="42"/>
      <c r="K180" s="184"/>
      <c r="L180" s="175"/>
    </row>
    <row r="181" spans="1:12" ht="39" customHeight="1" x14ac:dyDescent="0.25">
      <c r="A181" s="182"/>
      <c r="B181" s="177"/>
      <c r="C181" s="181"/>
      <c r="D181" s="181"/>
      <c r="E181" s="149" t="s">
        <v>13</v>
      </c>
      <c r="F181" s="40">
        <f>F185+F189+F193+F197+F201+F205+F209</f>
        <v>1507716.54</v>
      </c>
      <c r="G181" s="40">
        <f t="shared" ref="F181:H182" si="34">G185+G189+G193+G197+G201+G205+G209</f>
        <v>1099022.669</v>
      </c>
      <c r="H181" s="40">
        <f t="shared" si="34"/>
        <v>1090239.6980000001</v>
      </c>
      <c r="I181" s="41">
        <f t="shared" ref="I181:J185" si="35">G181/F181*100</f>
        <v>72.893189126916397</v>
      </c>
      <c r="J181" s="42">
        <f t="shared" si="35"/>
        <v>99.200838049319628</v>
      </c>
      <c r="K181" s="184"/>
      <c r="L181" s="175"/>
    </row>
    <row r="182" spans="1:12" ht="48.75" customHeight="1" x14ac:dyDescent="0.25">
      <c r="A182" s="182"/>
      <c r="B182" s="177"/>
      <c r="C182" s="181"/>
      <c r="D182" s="181"/>
      <c r="E182" s="149" t="s">
        <v>23</v>
      </c>
      <c r="F182" s="40">
        <f t="shared" si="34"/>
        <v>3028806.1</v>
      </c>
      <c r="G182" s="40">
        <f>G186+G190+G194+G198+G202+G206+G210</f>
        <v>1756544.5360000001</v>
      </c>
      <c r="H182" s="40">
        <f t="shared" si="34"/>
        <v>1686478.6800000002</v>
      </c>
      <c r="I182" s="41">
        <f t="shared" si="35"/>
        <v>57.994618275498055</v>
      </c>
      <c r="J182" s="42">
        <f t="shared" si="35"/>
        <v>96.011154026327532</v>
      </c>
      <c r="K182" s="184"/>
      <c r="L182" s="175"/>
    </row>
    <row r="183" spans="1:12" ht="18.75" customHeight="1" x14ac:dyDescent="0.25">
      <c r="A183" s="182" t="s">
        <v>397</v>
      </c>
      <c r="B183" s="177"/>
      <c r="C183" s="172"/>
      <c r="D183" s="178" t="s">
        <v>108</v>
      </c>
      <c r="E183" s="73" t="s">
        <v>11</v>
      </c>
      <c r="F183" s="5">
        <f>F185+F186</f>
        <v>606497</v>
      </c>
      <c r="G183" s="5">
        <f>G185+G186</f>
        <v>339772.27399999998</v>
      </c>
      <c r="H183" s="5">
        <f>H185+H186</f>
        <v>339078.71799999999</v>
      </c>
      <c r="I183" s="36">
        <f t="shared" si="35"/>
        <v>56.022086506610911</v>
      </c>
      <c r="J183" s="33">
        <f t="shared" si="35"/>
        <v>99.795876222672604</v>
      </c>
      <c r="K183" s="174"/>
      <c r="L183" s="175"/>
    </row>
    <row r="184" spans="1:12" ht="18.75" customHeight="1" x14ac:dyDescent="0.25">
      <c r="A184" s="182"/>
      <c r="B184" s="177"/>
      <c r="C184" s="172"/>
      <c r="D184" s="178"/>
      <c r="E184" s="73" t="s">
        <v>12</v>
      </c>
      <c r="F184" s="5"/>
      <c r="G184" s="5"/>
      <c r="H184" s="5"/>
      <c r="I184" s="36"/>
      <c r="J184" s="33"/>
      <c r="K184" s="174"/>
      <c r="L184" s="175"/>
    </row>
    <row r="185" spans="1:12" ht="40.5" x14ac:dyDescent="0.25">
      <c r="A185" s="182"/>
      <c r="B185" s="177"/>
      <c r="C185" s="172"/>
      <c r="D185" s="178"/>
      <c r="E185" s="73" t="s">
        <v>13</v>
      </c>
      <c r="F185" s="5">
        <v>606497</v>
      </c>
      <c r="G185" s="5">
        <v>339772.27399999998</v>
      </c>
      <c r="H185" s="5">
        <v>339078.71799999999</v>
      </c>
      <c r="I185" s="36">
        <f t="shared" si="35"/>
        <v>56.022086506610911</v>
      </c>
      <c r="J185" s="33">
        <f t="shared" si="35"/>
        <v>99.795876222672604</v>
      </c>
      <c r="K185" s="174"/>
      <c r="L185" s="175"/>
    </row>
    <row r="186" spans="1:12" ht="44.25" customHeight="1" x14ac:dyDescent="0.25">
      <c r="A186" s="182"/>
      <c r="B186" s="177"/>
      <c r="C186" s="172"/>
      <c r="D186" s="178"/>
      <c r="E186" s="73" t="s">
        <v>23</v>
      </c>
      <c r="F186" s="5">
        <v>0</v>
      </c>
      <c r="G186" s="5">
        <v>0</v>
      </c>
      <c r="H186" s="5">
        <v>0</v>
      </c>
      <c r="I186" s="36">
        <v>0</v>
      </c>
      <c r="J186" s="33">
        <v>0</v>
      </c>
      <c r="K186" s="174"/>
      <c r="L186" s="175"/>
    </row>
    <row r="187" spans="1:12" ht="24" customHeight="1" x14ac:dyDescent="0.25">
      <c r="A187" s="182" t="s">
        <v>398</v>
      </c>
      <c r="B187" s="177"/>
      <c r="C187" s="172"/>
      <c r="D187" s="178" t="s">
        <v>109</v>
      </c>
      <c r="E187" s="73" t="s">
        <v>11</v>
      </c>
      <c r="F187" s="5">
        <f>F189+F190</f>
        <v>109.1</v>
      </c>
      <c r="G187" s="5">
        <f>G189+G190</f>
        <v>53.43</v>
      </c>
      <c r="H187" s="5">
        <f>H189+H190</f>
        <v>46.01</v>
      </c>
      <c r="I187" s="36">
        <f>G187/F187*100</f>
        <v>48.973418881759855</v>
      </c>
      <c r="J187" s="33">
        <f>H187/G187*100</f>
        <v>86.11267078420363</v>
      </c>
      <c r="K187" s="174"/>
      <c r="L187" s="175"/>
    </row>
    <row r="188" spans="1:12" ht="20.25" x14ac:dyDescent="0.25">
      <c r="A188" s="182"/>
      <c r="B188" s="177"/>
      <c r="C188" s="172"/>
      <c r="D188" s="178"/>
      <c r="E188" s="73" t="s">
        <v>12</v>
      </c>
      <c r="F188" s="5"/>
      <c r="G188" s="5"/>
      <c r="H188" s="5"/>
      <c r="I188" s="36"/>
      <c r="J188" s="33"/>
      <c r="K188" s="174"/>
      <c r="L188" s="175"/>
    </row>
    <row r="189" spans="1:12" ht="40.5" x14ac:dyDescent="0.25">
      <c r="A189" s="182"/>
      <c r="B189" s="177"/>
      <c r="C189" s="172"/>
      <c r="D189" s="178"/>
      <c r="E189" s="73" t="s">
        <v>13</v>
      </c>
      <c r="F189" s="5">
        <v>109.1</v>
      </c>
      <c r="G189" s="5">
        <v>53.43</v>
      </c>
      <c r="H189" s="5">
        <v>46.01</v>
      </c>
      <c r="I189" s="36">
        <f>G189/F189*100</f>
        <v>48.973418881759855</v>
      </c>
      <c r="J189" s="36">
        <f>H189/G189*100</f>
        <v>86.11267078420363</v>
      </c>
      <c r="K189" s="174"/>
      <c r="L189" s="175"/>
    </row>
    <row r="190" spans="1:12" ht="40.5" x14ac:dyDescent="0.25">
      <c r="A190" s="182"/>
      <c r="B190" s="177"/>
      <c r="C190" s="172"/>
      <c r="D190" s="178"/>
      <c r="E190" s="73" t="s">
        <v>23</v>
      </c>
      <c r="F190" s="5">
        <v>0</v>
      </c>
      <c r="G190" s="5">
        <v>0</v>
      </c>
      <c r="H190" s="5">
        <v>0</v>
      </c>
      <c r="I190" s="36">
        <v>0</v>
      </c>
      <c r="J190" s="33">
        <v>0</v>
      </c>
      <c r="K190" s="174"/>
      <c r="L190" s="175"/>
    </row>
    <row r="191" spans="1:12" ht="20.25" x14ac:dyDescent="0.25">
      <c r="A191" s="182" t="s">
        <v>399</v>
      </c>
      <c r="B191" s="173"/>
      <c r="C191" s="198"/>
      <c r="D191" s="178" t="s">
        <v>339</v>
      </c>
      <c r="E191" s="73" t="s">
        <v>11</v>
      </c>
      <c r="F191" s="5">
        <f>F193+F194</f>
        <v>692746.3</v>
      </c>
      <c r="G191" s="5">
        <f>G193+G194</f>
        <v>425707.43</v>
      </c>
      <c r="H191" s="5">
        <f>H193+H194</f>
        <v>401036.01</v>
      </c>
      <c r="I191" s="36">
        <f>G191/F191*100</f>
        <v>61.452140559971227</v>
      </c>
      <c r="J191" s="33">
        <f>H191/G191*100</f>
        <v>94.204606670830245</v>
      </c>
      <c r="K191" s="174"/>
      <c r="L191" s="175"/>
    </row>
    <row r="192" spans="1:12" ht="20.25" x14ac:dyDescent="0.25">
      <c r="A192" s="182"/>
      <c r="B192" s="173"/>
      <c r="C192" s="198"/>
      <c r="D192" s="178"/>
      <c r="E192" s="73" t="s">
        <v>12</v>
      </c>
      <c r="F192" s="5"/>
      <c r="G192" s="5"/>
      <c r="H192" s="5"/>
      <c r="I192" s="36"/>
      <c r="J192" s="33"/>
      <c r="K192" s="174"/>
      <c r="L192" s="175"/>
    </row>
    <row r="193" spans="1:12" ht="40.5" x14ac:dyDescent="0.25">
      <c r="A193" s="182"/>
      <c r="B193" s="173"/>
      <c r="C193" s="198"/>
      <c r="D193" s="178"/>
      <c r="E193" s="73" t="s">
        <v>22</v>
      </c>
      <c r="F193" s="5">
        <v>0</v>
      </c>
      <c r="G193" s="5">
        <v>0</v>
      </c>
      <c r="H193" s="5">
        <v>0</v>
      </c>
      <c r="I193" s="36">
        <v>0</v>
      </c>
      <c r="J193" s="33">
        <v>0</v>
      </c>
      <c r="K193" s="174"/>
      <c r="L193" s="175"/>
    </row>
    <row r="194" spans="1:12" ht="43.5" customHeight="1" x14ac:dyDescent="0.25">
      <c r="A194" s="182"/>
      <c r="B194" s="173"/>
      <c r="C194" s="198"/>
      <c r="D194" s="178"/>
      <c r="E194" s="73" t="s">
        <v>23</v>
      </c>
      <c r="F194" s="5">
        <v>692746.3</v>
      </c>
      <c r="G194" s="5">
        <v>425707.43</v>
      </c>
      <c r="H194" s="5">
        <v>401036.01</v>
      </c>
      <c r="I194" s="36">
        <f>G194/F194*100</f>
        <v>61.452140559971227</v>
      </c>
      <c r="J194" s="33">
        <f>H194/G194*100</f>
        <v>94.204606670830245</v>
      </c>
      <c r="K194" s="174"/>
      <c r="L194" s="175"/>
    </row>
    <row r="195" spans="1:12" ht="20.25" x14ac:dyDescent="0.25">
      <c r="A195" s="182" t="s">
        <v>400</v>
      </c>
      <c r="B195" s="173"/>
      <c r="C195" s="198"/>
      <c r="D195" s="178" t="s">
        <v>173</v>
      </c>
      <c r="E195" s="73" t="s">
        <v>11</v>
      </c>
      <c r="F195" s="5">
        <f>F197+F198</f>
        <v>941037.1</v>
      </c>
      <c r="G195" s="5">
        <f>G197+G198</f>
        <v>790424.00699999998</v>
      </c>
      <c r="H195" s="5">
        <f>H197+H198</f>
        <v>782797.98600000003</v>
      </c>
      <c r="I195" s="36">
        <f>G195/F195*100</f>
        <v>83.994988826689195</v>
      </c>
      <c r="J195" s="33">
        <f>H195/G195*100</f>
        <v>99.03519871202495</v>
      </c>
      <c r="K195" s="174"/>
      <c r="L195" s="175"/>
    </row>
    <row r="196" spans="1:12" ht="20.25" x14ac:dyDescent="0.25">
      <c r="A196" s="182"/>
      <c r="B196" s="173"/>
      <c r="C196" s="198"/>
      <c r="D196" s="178"/>
      <c r="E196" s="73" t="s">
        <v>12</v>
      </c>
      <c r="F196" s="5"/>
      <c r="G196" s="5"/>
      <c r="H196" s="5"/>
      <c r="I196" s="36"/>
      <c r="J196" s="33"/>
      <c r="K196" s="174"/>
      <c r="L196" s="175"/>
    </row>
    <row r="197" spans="1:12" ht="40.5" x14ac:dyDescent="0.25">
      <c r="A197" s="182"/>
      <c r="B197" s="173"/>
      <c r="C197" s="198"/>
      <c r="D197" s="178"/>
      <c r="E197" s="73" t="s">
        <v>22</v>
      </c>
      <c r="F197" s="5">
        <v>889537.5</v>
      </c>
      <c r="G197" s="5">
        <v>747624.02500000002</v>
      </c>
      <c r="H197" s="5">
        <v>740752.84600000002</v>
      </c>
      <c r="I197" s="36">
        <f>G197/F197*100</f>
        <v>84.046375223079423</v>
      </c>
      <c r="J197" s="33">
        <f>H197/G197*100</f>
        <v>99.08093122074294</v>
      </c>
      <c r="K197" s="174"/>
      <c r="L197" s="175"/>
    </row>
    <row r="198" spans="1:12" ht="43.5" customHeight="1" x14ac:dyDescent="0.25">
      <c r="A198" s="182"/>
      <c r="B198" s="173"/>
      <c r="C198" s="198"/>
      <c r="D198" s="178"/>
      <c r="E198" s="73" t="s">
        <v>23</v>
      </c>
      <c r="F198" s="5">
        <v>51499.6</v>
      </c>
      <c r="G198" s="5">
        <v>42799.982000000004</v>
      </c>
      <c r="H198" s="5">
        <v>42045.14</v>
      </c>
      <c r="I198" s="36">
        <f>G198/F198*100</f>
        <v>83.107406659469206</v>
      </c>
      <c r="J198" s="33">
        <f>H198/G198*100</f>
        <v>98.236349725567635</v>
      </c>
      <c r="K198" s="174"/>
      <c r="L198" s="175"/>
    </row>
    <row r="199" spans="1:12" ht="20.25" x14ac:dyDescent="0.25">
      <c r="A199" s="182" t="s">
        <v>401</v>
      </c>
      <c r="B199" s="173"/>
      <c r="C199" s="198"/>
      <c r="D199" s="178" t="s">
        <v>264</v>
      </c>
      <c r="E199" s="122" t="s">
        <v>11</v>
      </c>
      <c r="F199" s="5">
        <f>F201+F202</f>
        <v>11499.8</v>
      </c>
      <c r="G199" s="5">
        <f>G201+G202</f>
        <v>11499.8</v>
      </c>
      <c r="H199" s="5">
        <f>H201+H202</f>
        <v>10289.534</v>
      </c>
      <c r="I199" s="36">
        <v>0</v>
      </c>
      <c r="J199" s="33">
        <f>H199/G199*100</f>
        <v>89.475764795909498</v>
      </c>
      <c r="K199" s="174"/>
      <c r="L199" s="175"/>
    </row>
    <row r="200" spans="1:12" ht="20.25" x14ac:dyDescent="0.25">
      <c r="A200" s="182"/>
      <c r="B200" s="173"/>
      <c r="C200" s="198"/>
      <c r="D200" s="178"/>
      <c r="E200" s="122" t="s">
        <v>12</v>
      </c>
      <c r="F200" s="5"/>
      <c r="G200" s="5"/>
      <c r="H200" s="5"/>
      <c r="I200" s="36"/>
      <c r="J200" s="33"/>
      <c r="K200" s="174"/>
      <c r="L200" s="175"/>
    </row>
    <row r="201" spans="1:12" ht="40.5" x14ac:dyDescent="0.25">
      <c r="A201" s="182"/>
      <c r="B201" s="173"/>
      <c r="C201" s="198"/>
      <c r="D201" s="178"/>
      <c r="E201" s="122" t="s">
        <v>22</v>
      </c>
      <c r="F201" s="5">
        <v>11499.8</v>
      </c>
      <c r="G201" s="5">
        <v>11499.8</v>
      </c>
      <c r="H201" s="5">
        <v>10289.534</v>
      </c>
      <c r="I201" s="36">
        <f>G201/F201*100</f>
        <v>100</v>
      </c>
      <c r="J201" s="33">
        <f>H201/G201*100</f>
        <v>89.475764795909498</v>
      </c>
      <c r="K201" s="174"/>
      <c r="L201" s="175"/>
    </row>
    <row r="202" spans="1:12" ht="43.5" customHeight="1" x14ac:dyDescent="0.25">
      <c r="A202" s="182"/>
      <c r="B202" s="173"/>
      <c r="C202" s="198"/>
      <c r="D202" s="178"/>
      <c r="E202" s="122" t="s">
        <v>23</v>
      </c>
      <c r="F202" s="5">
        <v>0</v>
      </c>
      <c r="G202" s="5">
        <v>0</v>
      </c>
      <c r="H202" s="5">
        <v>0</v>
      </c>
      <c r="I202" s="36">
        <v>0</v>
      </c>
      <c r="J202" s="33">
        <v>0</v>
      </c>
      <c r="K202" s="174"/>
      <c r="L202" s="175"/>
    </row>
    <row r="203" spans="1:12" ht="20.25" x14ac:dyDescent="0.25">
      <c r="A203" s="182" t="s">
        <v>402</v>
      </c>
      <c r="B203" s="173"/>
      <c r="C203" s="198"/>
      <c r="D203" s="178" t="s">
        <v>271</v>
      </c>
      <c r="E203" s="132" t="s">
        <v>11</v>
      </c>
      <c r="F203" s="5">
        <f>F205+F206</f>
        <v>73.14</v>
      </c>
      <c r="G203" s="5">
        <f>G205+G206</f>
        <v>73.14</v>
      </c>
      <c r="H203" s="5">
        <f>H205+H206</f>
        <v>72.59</v>
      </c>
      <c r="I203" s="36">
        <f>G203/F203*100</f>
        <v>100</v>
      </c>
      <c r="J203" s="33">
        <f>H203/G203*100</f>
        <v>99.24801750068363</v>
      </c>
      <c r="K203" s="174"/>
      <c r="L203" s="175"/>
    </row>
    <row r="204" spans="1:12" ht="20.25" x14ac:dyDescent="0.25">
      <c r="A204" s="182"/>
      <c r="B204" s="173"/>
      <c r="C204" s="198"/>
      <c r="D204" s="178"/>
      <c r="E204" s="132" t="s">
        <v>12</v>
      </c>
      <c r="F204" s="5"/>
      <c r="G204" s="5"/>
      <c r="H204" s="5"/>
      <c r="I204" s="36"/>
      <c r="J204" s="33"/>
      <c r="K204" s="174"/>
      <c r="L204" s="175"/>
    </row>
    <row r="205" spans="1:12" ht="40.5" x14ac:dyDescent="0.25">
      <c r="A205" s="182"/>
      <c r="B205" s="173"/>
      <c r="C205" s="198"/>
      <c r="D205" s="178"/>
      <c r="E205" s="132" t="s">
        <v>22</v>
      </c>
      <c r="F205" s="5">
        <v>73.14</v>
      </c>
      <c r="G205" s="5">
        <v>73.14</v>
      </c>
      <c r="H205" s="5">
        <v>72.59</v>
      </c>
      <c r="I205" s="36">
        <f>G205/F205*100</f>
        <v>100</v>
      </c>
      <c r="J205" s="33">
        <f>H205/G205*100</f>
        <v>99.24801750068363</v>
      </c>
      <c r="K205" s="174"/>
      <c r="L205" s="175"/>
    </row>
    <row r="206" spans="1:12" ht="43.5" customHeight="1" x14ac:dyDescent="0.25">
      <c r="A206" s="182"/>
      <c r="B206" s="173"/>
      <c r="C206" s="198"/>
      <c r="D206" s="178"/>
      <c r="E206" s="132" t="s">
        <v>23</v>
      </c>
      <c r="F206" s="5">
        <v>0</v>
      </c>
      <c r="G206" s="5">
        <v>0</v>
      </c>
      <c r="H206" s="5">
        <v>0</v>
      </c>
      <c r="I206" s="36">
        <v>0</v>
      </c>
      <c r="J206" s="33">
        <v>0</v>
      </c>
      <c r="K206" s="174"/>
      <c r="L206" s="175"/>
    </row>
    <row r="207" spans="1:12" ht="20.25" x14ac:dyDescent="0.25">
      <c r="A207" s="182" t="s">
        <v>403</v>
      </c>
      <c r="B207" s="173"/>
      <c r="C207" s="198"/>
      <c r="D207" s="178" t="s">
        <v>174</v>
      </c>
      <c r="E207" s="73" t="s">
        <v>11</v>
      </c>
      <c r="F207" s="5">
        <f>F209+F210</f>
        <v>2284560.2000000002</v>
      </c>
      <c r="G207" s="5">
        <f>G209+G210</f>
        <v>1288037.1240000001</v>
      </c>
      <c r="H207" s="5">
        <f>H209+H210</f>
        <v>1243397.53</v>
      </c>
      <c r="I207" s="36">
        <f>G207/F207*100</f>
        <v>56.380091187791862</v>
      </c>
      <c r="J207" s="33">
        <f>H207/G207*100</f>
        <v>96.5342929044334</v>
      </c>
      <c r="K207" s="174"/>
      <c r="L207" s="175"/>
    </row>
    <row r="208" spans="1:12" ht="20.25" x14ac:dyDescent="0.25">
      <c r="A208" s="182"/>
      <c r="B208" s="173"/>
      <c r="C208" s="198"/>
      <c r="D208" s="178"/>
      <c r="E208" s="73" t="s">
        <v>12</v>
      </c>
      <c r="F208" s="5"/>
      <c r="G208" s="5"/>
      <c r="H208" s="5"/>
      <c r="I208" s="36"/>
      <c r="J208" s="33"/>
      <c r="K208" s="174"/>
      <c r="L208" s="175"/>
    </row>
    <row r="209" spans="1:12" ht="40.5" x14ac:dyDescent="0.25">
      <c r="A209" s="182"/>
      <c r="B209" s="173"/>
      <c r="C209" s="198"/>
      <c r="D209" s="178"/>
      <c r="E209" s="73" t="s">
        <v>22</v>
      </c>
      <c r="F209" s="5">
        <v>0</v>
      </c>
      <c r="G209" s="5">
        <v>0</v>
      </c>
      <c r="H209" s="5">
        <v>0</v>
      </c>
      <c r="I209" s="36">
        <v>0</v>
      </c>
      <c r="J209" s="33">
        <v>0</v>
      </c>
      <c r="K209" s="174"/>
      <c r="L209" s="175"/>
    </row>
    <row r="210" spans="1:12" ht="43.5" customHeight="1" x14ac:dyDescent="0.25">
      <c r="A210" s="182"/>
      <c r="B210" s="173"/>
      <c r="C210" s="198"/>
      <c r="D210" s="178"/>
      <c r="E210" s="73" t="s">
        <v>23</v>
      </c>
      <c r="F210" s="5">
        <v>2284560.2000000002</v>
      </c>
      <c r="G210" s="5">
        <v>1288037.1240000001</v>
      </c>
      <c r="H210" s="5">
        <v>1243397.53</v>
      </c>
      <c r="I210" s="36">
        <f>G210/F210*100</f>
        <v>56.380091187791862</v>
      </c>
      <c r="J210" s="33">
        <f>H210/G210*100</f>
        <v>96.5342929044334</v>
      </c>
      <c r="K210" s="174"/>
      <c r="L210" s="175"/>
    </row>
    <row r="211" spans="1:12" ht="24" customHeight="1" x14ac:dyDescent="0.25">
      <c r="A211" s="305" t="s">
        <v>272</v>
      </c>
      <c r="B211" s="267"/>
      <c r="C211" s="308" t="s">
        <v>210</v>
      </c>
      <c r="D211" s="308"/>
      <c r="E211" s="149" t="s">
        <v>11</v>
      </c>
      <c r="F211" s="40">
        <f>F213+F214</f>
        <v>25183.599999999999</v>
      </c>
      <c r="G211" s="40">
        <f>G213+G214</f>
        <v>24683.599999999999</v>
      </c>
      <c r="H211" s="40">
        <f>H213+H214</f>
        <v>24683.599999999999</v>
      </c>
      <c r="I211" s="41">
        <f>G211/F211*100</f>
        <v>98.014580917740119</v>
      </c>
      <c r="J211" s="33">
        <f>H211/G211*100</f>
        <v>100</v>
      </c>
      <c r="K211" s="184" t="s">
        <v>26</v>
      </c>
      <c r="L211" s="267"/>
    </row>
    <row r="212" spans="1:12" ht="18.75" customHeight="1" x14ac:dyDescent="0.25">
      <c r="A212" s="305"/>
      <c r="B212" s="267"/>
      <c r="C212" s="308"/>
      <c r="D212" s="308"/>
      <c r="E212" s="149" t="s">
        <v>12</v>
      </c>
      <c r="F212" s="40"/>
      <c r="G212" s="40"/>
      <c r="H212" s="40"/>
      <c r="I212" s="41"/>
      <c r="J212" s="42"/>
      <c r="K212" s="184"/>
      <c r="L212" s="267"/>
    </row>
    <row r="213" spans="1:12" ht="40.5" x14ac:dyDescent="0.25">
      <c r="A213" s="305"/>
      <c r="B213" s="267"/>
      <c r="C213" s="308"/>
      <c r="D213" s="308"/>
      <c r="E213" s="149" t="s">
        <v>13</v>
      </c>
      <c r="F213" s="40">
        <v>0</v>
      </c>
      <c r="G213" s="40">
        <v>0</v>
      </c>
      <c r="H213" s="40">
        <v>0</v>
      </c>
      <c r="I213" s="41">
        <v>0</v>
      </c>
      <c r="J213" s="42">
        <v>0</v>
      </c>
      <c r="K213" s="184"/>
      <c r="L213" s="267"/>
    </row>
    <row r="214" spans="1:12" s="10" customFormat="1" ht="168" customHeight="1" x14ac:dyDescent="0.25">
      <c r="A214" s="305"/>
      <c r="B214" s="267"/>
      <c r="C214" s="308"/>
      <c r="D214" s="308"/>
      <c r="E214" s="149" t="s">
        <v>14</v>
      </c>
      <c r="F214" s="40">
        <v>25183.599999999999</v>
      </c>
      <c r="G214" s="40">
        <v>24683.599999999999</v>
      </c>
      <c r="H214" s="40">
        <v>24683.599999999999</v>
      </c>
      <c r="I214" s="41">
        <f>G214/F214*100</f>
        <v>98.014580917740119</v>
      </c>
      <c r="J214" s="42">
        <f>H214/G214*100</f>
        <v>100</v>
      </c>
      <c r="K214" s="184"/>
      <c r="L214" s="267"/>
    </row>
    <row r="215" spans="1:12" ht="24" customHeight="1" x14ac:dyDescent="0.25">
      <c r="A215" s="305" t="s">
        <v>372</v>
      </c>
      <c r="B215" s="267"/>
      <c r="C215" s="308" t="s">
        <v>273</v>
      </c>
      <c r="D215" s="308"/>
      <c r="E215" s="149" t="s">
        <v>11</v>
      </c>
      <c r="F215" s="40">
        <f>F217+F218</f>
        <v>3698722.7889999999</v>
      </c>
      <c r="G215" s="40">
        <f>G217+G218</f>
        <v>2152031.21</v>
      </c>
      <c r="H215" s="40">
        <f>H217+H218</f>
        <v>2143014.537</v>
      </c>
      <c r="I215" s="41">
        <f>G215/F215*100</f>
        <v>58.183090022321757</v>
      </c>
      <c r="J215" s="42">
        <f>H215/G215*100</f>
        <v>99.581015695399699</v>
      </c>
      <c r="K215" s="184" t="s">
        <v>26</v>
      </c>
      <c r="L215" s="267"/>
    </row>
    <row r="216" spans="1:12" ht="18.75" customHeight="1" x14ac:dyDescent="0.25">
      <c r="A216" s="305"/>
      <c r="B216" s="267"/>
      <c r="C216" s="308"/>
      <c r="D216" s="308"/>
      <c r="E216" s="149" t="s">
        <v>12</v>
      </c>
      <c r="F216" s="40"/>
      <c r="G216" s="40"/>
      <c r="H216" s="40"/>
      <c r="I216" s="41"/>
      <c r="J216" s="42"/>
      <c r="K216" s="184"/>
      <c r="L216" s="267"/>
    </row>
    <row r="217" spans="1:12" ht="40.5" x14ac:dyDescent="0.25">
      <c r="A217" s="305"/>
      <c r="B217" s="267"/>
      <c r="C217" s="308"/>
      <c r="D217" s="308"/>
      <c r="E217" s="149" t="s">
        <v>13</v>
      </c>
      <c r="F217" s="40">
        <v>0</v>
      </c>
      <c r="G217" s="40">
        <v>0</v>
      </c>
      <c r="H217" s="40">
        <v>0</v>
      </c>
      <c r="I217" s="41">
        <v>0</v>
      </c>
      <c r="J217" s="42">
        <v>0</v>
      </c>
      <c r="K217" s="184"/>
      <c r="L217" s="267"/>
    </row>
    <row r="218" spans="1:12" s="10" customFormat="1" ht="55.5" customHeight="1" x14ac:dyDescent="0.25">
      <c r="A218" s="305"/>
      <c r="B218" s="267"/>
      <c r="C218" s="308"/>
      <c r="D218" s="308"/>
      <c r="E218" s="149" t="s">
        <v>14</v>
      </c>
      <c r="F218" s="40">
        <v>3698722.7889999999</v>
      </c>
      <c r="G218" s="40">
        <v>2152031.21</v>
      </c>
      <c r="H218" s="40">
        <v>2143014.537</v>
      </c>
      <c r="I218" s="41">
        <f>G218/F218*100</f>
        <v>58.183090022321757</v>
      </c>
      <c r="J218" s="42">
        <f>H218/G218*100</f>
        <v>99.581015695399699</v>
      </c>
      <c r="K218" s="184"/>
      <c r="L218" s="267"/>
    </row>
    <row r="219" spans="1:12" s="81" customFormat="1" ht="20.25" x14ac:dyDescent="0.25">
      <c r="A219" s="292" t="s">
        <v>31</v>
      </c>
      <c r="B219" s="254" t="s">
        <v>34</v>
      </c>
      <c r="C219" s="218"/>
      <c r="D219" s="249"/>
      <c r="E219" s="78" t="s">
        <v>11</v>
      </c>
      <c r="F219" s="91">
        <f>F221+F222</f>
        <v>1609641.83</v>
      </c>
      <c r="G219" s="91">
        <f>G221+G222</f>
        <v>957365.10000000009</v>
      </c>
      <c r="H219" s="91">
        <f>H221+H222</f>
        <v>614618.20000000007</v>
      </c>
      <c r="I219" s="92">
        <f>G219/F219*100</f>
        <v>59.476902386414757</v>
      </c>
      <c r="J219" s="92">
        <f>H219/G219*100</f>
        <v>64.198935181572836</v>
      </c>
      <c r="K219" s="311" t="s">
        <v>293</v>
      </c>
      <c r="L219" s="254" t="s">
        <v>35</v>
      </c>
    </row>
    <row r="220" spans="1:12" s="81" customFormat="1" ht="20.25" x14ac:dyDescent="0.25">
      <c r="A220" s="292"/>
      <c r="B220" s="254"/>
      <c r="C220" s="218"/>
      <c r="D220" s="249"/>
      <c r="E220" s="78" t="s">
        <v>12</v>
      </c>
      <c r="F220" s="91"/>
      <c r="G220" s="91"/>
      <c r="H220" s="91"/>
      <c r="I220" s="92"/>
      <c r="J220" s="92"/>
      <c r="K220" s="311"/>
      <c r="L220" s="254"/>
    </row>
    <row r="221" spans="1:12" s="81" customFormat="1" ht="40.5" x14ac:dyDescent="0.25">
      <c r="A221" s="292"/>
      <c r="B221" s="254"/>
      <c r="C221" s="218"/>
      <c r="D221" s="249"/>
      <c r="E221" s="78" t="s">
        <v>13</v>
      </c>
      <c r="F221" s="91">
        <f>F226+F230+F234+F238+F242</f>
        <v>1529042.87</v>
      </c>
      <c r="G221" s="91">
        <f t="shared" ref="G221:H221" si="36">G226+G230+G234+G238+G242</f>
        <v>911795.8</v>
      </c>
      <c r="H221" s="91">
        <f t="shared" si="36"/>
        <v>583870.9</v>
      </c>
      <c r="I221" s="92">
        <f>G221/F221*100</f>
        <v>59.631800905621432</v>
      </c>
      <c r="J221" s="92">
        <f>H221/G221*100</f>
        <v>64.035269739123606</v>
      </c>
      <c r="K221" s="311"/>
      <c r="L221" s="254"/>
    </row>
    <row r="222" spans="1:12" s="81" customFormat="1" ht="40.5" x14ac:dyDescent="0.25">
      <c r="A222" s="292"/>
      <c r="B222" s="254"/>
      <c r="C222" s="218"/>
      <c r="D222" s="249"/>
      <c r="E222" s="78" t="s">
        <v>14</v>
      </c>
      <c r="F222" s="91">
        <f>F227+F231+F235+F239+F243</f>
        <v>80598.960000000006</v>
      </c>
      <c r="G222" s="91">
        <f t="shared" ref="G222:H222" si="37">G227+G231+G235+G239+G243</f>
        <v>45569.299999999996</v>
      </c>
      <c r="H222" s="91">
        <f t="shared" si="37"/>
        <v>30747.300000000003</v>
      </c>
      <c r="I222" s="92">
        <f>G222/F222*100</f>
        <v>56.538322578852132</v>
      </c>
      <c r="J222" s="92">
        <f>H222/G222*100</f>
        <v>67.473715856947564</v>
      </c>
      <c r="K222" s="311"/>
      <c r="L222" s="254"/>
    </row>
    <row r="223" spans="1:12" ht="20.25" x14ac:dyDescent="0.25">
      <c r="A223" s="130"/>
      <c r="B223" s="57" t="s">
        <v>12</v>
      </c>
      <c r="C223" s="53"/>
      <c r="D223" s="54"/>
      <c r="E223" s="73"/>
      <c r="F223" s="6"/>
      <c r="G223" s="6"/>
      <c r="H223" s="6"/>
      <c r="I223" s="35"/>
      <c r="J223" s="31"/>
      <c r="K223" s="68"/>
      <c r="L223" s="73"/>
    </row>
    <row r="224" spans="1:12" ht="24.75" customHeight="1" x14ac:dyDescent="0.25">
      <c r="A224" s="182" t="s">
        <v>341</v>
      </c>
      <c r="B224" s="185"/>
      <c r="C224" s="172"/>
      <c r="D224" s="178" t="s">
        <v>211</v>
      </c>
      <c r="E224" s="73" t="s">
        <v>11</v>
      </c>
      <c r="F224" s="6">
        <f>F226+F227</f>
        <v>276752.84000000003</v>
      </c>
      <c r="G224" s="6">
        <f>G226+G227</f>
        <v>274312.5</v>
      </c>
      <c r="H224" s="6">
        <f>H226+H227</f>
        <v>161552.1</v>
      </c>
      <c r="I224" s="35">
        <f>G224/F224*100</f>
        <v>99.11822404424106</v>
      </c>
      <c r="J224" s="35">
        <f>H224/G224*100</f>
        <v>58.893451811346551</v>
      </c>
      <c r="K224" s="327" t="s">
        <v>65</v>
      </c>
      <c r="L224" s="266"/>
    </row>
    <row r="225" spans="1:12" ht="22.5" customHeight="1" x14ac:dyDescent="0.25">
      <c r="A225" s="182"/>
      <c r="B225" s="185"/>
      <c r="C225" s="172"/>
      <c r="D225" s="178"/>
      <c r="E225" s="73" t="s">
        <v>12</v>
      </c>
      <c r="F225" s="6"/>
      <c r="G225" s="6"/>
      <c r="H225" s="6"/>
      <c r="I225" s="35"/>
      <c r="J225" s="35"/>
      <c r="K225" s="327"/>
      <c r="L225" s="266"/>
    </row>
    <row r="226" spans="1:12" ht="39" customHeight="1" x14ac:dyDescent="0.25">
      <c r="A226" s="182"/>
      <c r="B226" s="185"/>
      <c r="C226" s="172"/>
      <c r="D226" s="178"/>
      <c r="E226" s="73" t="s">
        <v>13</v>
      </c>
      <c r="F226" s="6">
        <v>262915.20000000001</v>
      </c>
      <c r="G226" s="6">
        <v>262915.20000000001</v>
      </c>
      <c r="H226" s="6">
        <v>153474.5</v>
      </c>
      <c r="I226" s="35">
        <f>G226/F226*100</f>
        <v>100</v>
      </c>
      <c r="J226" s="35">
        <f>H226/G226*100</f>
        <v>58.374144971458477</v>
      </c>
      <c r="K226" s="327"/>
      <c r="L226" s="266"/>
    </row>
    <row r="227" spans="1:12" ht="39" customHeight="1" x14ac:dyDescent="0.25">
      <c r="A227" s="182"/>
      <c r="B227" s="185"/>
      <c r="C227" s="172"/>
      <c r="D227" s="178"/>
      <c r="E227" s="73" t="s">
        <v>14</v>
      </c>
      <c r="F227" s="6">
        <v>13837.64</v>
      </c>
      <c r="G227" s="6">
        <v>11397.3</v>
      </c>
      <c r="H227" s="6">
        <v>8077.6</v>
      </c>
      <c r="I227" s="35">
        <f>G227/F227*100</f>
        <v>82.364478335901197</v>
      </c>
      <c r="J227" s="35">
        <f>H227/G227*100</f>
        <v>70.872926043887603</v>
      </c>
      <c r="K227" s="327"/>
      <c r="L227" s="266"/>
    </row>
    <row r="228" spans="1:12" ht="24.75" customHeight="1" x14ac:dyDescent="0.25">
      <c r="A228" s="182" t="s">
        <v>342</v>
      </c>
      <c r="B228" s="185"/>
      <c r="C228" s="172"/>
      <c r="D228" s="178" t="s">
        <v>361</v>
      </c>
      <c r="E228" s="136" t="s">
        <v>11</v>
      </c>
      <c r="F228" s="6">
        <f>F230+F231</f>
        <v>222122.74</v>
      </c>
      <c r="G228" s="31">
        <f>G230+G231</f>
        <v>115078.39999999999</v>
      </c>
      <c r="H228" s="31">
        <f>H230+H231</f>
        <v>0</v>
      </c>
      <c r="I228" s="35">
        <f>G228/F228*100</f>
        <v>51.808473099152295</v>
      </c>
      <c r="J228" s="35">
        <v>0</v>
      </c>
      <c r="K228" s="327" t="s">
        <v>42</v>
      </c>
      <c r="L228" s="266"/>
    </row>
    <row r="229" spans="1:12" ht="22.5" customHeight="1" x14ac:dyDescent="0.25">
      <c r="A229" s="182"/>
      <c r="B229" s="185"/>
      <c r="C229" s="172"/>
      <c r="D229" s="178"/>
      <c r="E229" s="136" t="s">
        <v>12</v>
      </c>
      <c r="F229" s="6"/>
      <c r="G229" s="31"/>
      <c r="H229" s="31"/>
      <c r="I229" s="35"/>
      <c r="J229" s="35"/>
      <c r="K229" s="327"/>
      <c r="L229" s="266"/>
    </row>
    <row r="230" spans="1:12" ht="39" customHeight="1" x14ac:dyDescent="0.25">
      <c r="A230" s="182"/>
      <c r="B230" s="185"/>
      <c r="C230" s="172"/>
      <c r="D230" s="178"/>
      <c r="E230" s="136" t="s">
        <v>13</v>
      </c>
      <c r="F230" s="6">
        <v>211016.6</v>
      </c>
      <c r="G230" s="31">
        <v>109324.5</v>
      </c>
      <c r="H230" s="31">
        <v>0</v>
      </c>
      <c r="I230" s="35">
        <f>G230/F230*100</f>
        <v>51.808483313635037</v>
      </c>
      <c r="J230" s="35">
        <v>0</v>
      </c>
      <c r="K230" s="327"/>
      <c r="L230" s="266"/>
    </row>
    <row r="231" spans="1:12" ht="39" customHeight="1" x14ac:dyDescent="0.25">
      <c r="A231" s="182"/>
      <c r="B231" s="185"/>
      <c r="C231" s="172"/>
      <c r="D231" s="178"/>
      <c r="E231" s="136" t="s">
        <v>14</v>
      </c>
      <c r="F231" s="6">
        <v>11106.14</v>
      </c>
      <c r="G231" s="31">
        <v>5753.9</v>
      </c>
      <c r="H231" s="31">
        <v>0</v>
      </c>
      <c r="I231" s="35">
        <f>G231/F231*100</f>
        <v>51.80827902403535</v>
      </c>
      <c r="J231" s="35">
        <v>0</v>
      </c>
      <c r="K231" s="327"/>
      <c r="L231" s="266"/>
    </row>
    <row r="232" spans="1:12" ht="24.75" customHeight="1" x14ac:dyDescent="0.25">
      <c r="A232" s="182" t="s">
        <v>343</v>
      </c>
      <c r="B232" s="185"/>
      <c r="C232" s="172"/>
      <c r="D232" s="178" t="s">
        <v>292</v>
      </c>
      <c r="E232" s="136" t="s">
        <v>11</v>
      </c>
      <c r="F232" s="6">
        <f>F234+F235</f>
        <v>384450</v>
      </c>
      <c r="G232" s="6">
        <f>G234+G235</f>
        <v>160892.20000000001</v>
      </c>
      <c r="H232" s="6">
        <f>H234+H235</f>
        <v>112940</v>
      </c>
      <c r="I232" s="35">
        <f>G232/F232*100</f>
        <v>41.84996748601899</v>
      </c>
      <c r="J232" s="35">
        <v>0</v>
      </c>
      <c r="K232" s="327" t="s">
        <v>65</v>
      </c>
      <c r="L232" s="266"/>
    </row>
    <row r="233" spans="1:12" ht="22.5" customHeight="1" x14ac:dyDescent="0.25">
      <c r="A233" s="182"/>
      <c r="B233" s="185"/>
      <c r="C233" s="172"/>
      <c r="D233" s="178"/>
      <c r="E233" s="136" t="s">
        <v>12</v>
      </c>
      <c r="F233" s="6"/>
      <c r="G233" s="31"/>
      <c r="H233" s="31"/>
      <c r="I233" s="35"/>
      <c r="J233" s="35"/>
      <c r="K233" s="327"/>
      <c r="L233" s="266"/>
    </row>
    <row r="234" spans="1:12" ht="39" customHeight="1" x14ac:dyDescent="0.25">
      <c r="A234" s="182"/>
      <c r="B234" s="185"/>
      <c r="C234" s="172"/>
      <c r="D234" s="178"/>
      <c r="E234" s="136" t="s">
        <v>13</v>
      </c>
      <c r="F234" s="6">
        <v>365227.5</v>
      </c>
      <c r="G234" s="6">
        <v>152847.6</v>
      </c>
      <c r="H234" s="6">
        <v>107293</v>
      </c>
      <c r="I234" s="35">
        <f>G234/F234*100</f>
        <v>41.849970224038444</v>
      </c>
      <c r="J234" s="35">
        <v>0</v>
      </c>
      <c r="K234" s="327"/>
      <c r="L234" s="266"/>
    </row>
    <row r="235" spans="1:12" ht="39" customHeight="1" x14ac:dyDescent="0.25">
      <c r="A235" s="182"/>
      <c r="B235" s="185"/>
      <c r="C235" s="172"/>
      <c r="D235" s="178"/>
      <c r="E235" s="136" t="s">
        <v>14</v>
      </c>
      <c r="F235" s="6">
        <v>19222.5</v>
      </c>
      <c r="G235" s="6">
        <v>8044.6</v>
      </c>
      <c r="H235" s="6">
        <v>5647</v>
      </c>
      <c r="I235" s="35">
        <f>G235/F235*100</f>
        <v>41.849915463649374</v>
      </c>
      <c r="J235" s="35">
        <v>0</v>
      </c>
      <c r="K235" s="327"/>
      <c r="L235" s="266"/>
    </row>
    <row r="236" spans="1:12" ht="24" customHeight="1" x14ac:dyDescent="0.25">
      <c r="A236" s="182" t="s">
        <v>344</v>
      </c>
      <c r="B236" s="185"/>
      <c r="C236" s="172"/>
      <c r="D236" s="178" t="s">
        <v>291</v>
      </c>
      <c r="E236" s="73" t="s">
        <v>11</v>
      </c>
      <c r="F236" s="6">
        <f>F238+F239</f>
        <v>597683.5</v>
      </c>
      <c r="G236" s="6">
        <f>G238+G239</f>
        <v>297619.10000000003</v>
      </c>
      <c r="H236" s="6">
        <f>H238+H239</f>
        <v>274276.40000000002</v>
      </c>
      <c r="I236" s="35">
        <f>G236/F236*100</f>
        <v>49.795435209437777</v>
      </c>
      <c r="J236" s="35">
        <f>H236/G236*100</f>
        <v>92.156854180393665</v>
      </c>
      <c r="K236" s="327" t="s">
        <v>93</v>
      </c>
      <c r="L236" s="351"/>
    </row>
    <row r="237" spans="1:12" ht="24.75" customHeight="1" x14ac:dyDescent="0.25">
      <c r="A237" s="182"/>
      <c r="B237" s="185"/>
      <c r="C237" s="172"/>
      <c r="D237" s="178"/>
      <c r="E237" s="73" t="s">
        <v>12</v>
      </c>
      <c r="F237" s="6"/>
      <c r="G237" s="6"/>
      <c r="H237" s="6"/>
      <c r="I237" s="35"/>
      <c r="J237" s="35"/>
      <c r="K237" s="327"/>
      <c r="L237" s="266"/>
    </row>
    <row r="238" spans="1:12" ht="53.25" customHeight="1" x14ac:dyDescent="0.25">
      <c r="A238" s="182"/>
      <c r="B238" s="185"/>
      <c r="C238" s="172"/>
      <c r="D238" s="178"/>
      <c r="E238" s="73" t="s">
        <v>13</v>
      </c>
      <c r="F238" s="6">
        <v>567761.9</v>
      </c>
      <c r="G238" s="6">
        <v>282718.7</v>
      </c>
      <c r="H238" s="6">
        <v>260546.2</v>
      </c>
      <c r="I238" s="35">
        <f t="shared" ref="I238:J240" si="38">G238/F238*100</f>
        <v>49.795292709848972</v>
      </c>
      <c r="J238" s="35">
        <f t="shared" si="38"/>
        <v>92.157398856177537</v>
      </c>
      <c r="K238" s="327"/>
      <c r="L238" s="266"/>
    </row>
    <row r="239" spans="1:12" ht="69" customHeight="1" x14ac:dyDescent="0.25">
      <c r="A239" s="182"/>
      <c r="B239" s="185"/>
      <c r="C239" s="172"/>
      <c r="D239" s="178"/>
      <c r="E239" s="73" t="s">
        <v>14</v>
      </c>
      <c r="F239" s="6">
        <v>29921.599999999999</v>
      </c>
      <c r="G239" s="6">
        <v>14900.4</v>
      </c>
      <c r="H239" s="6">
        <v>13730.2</v>
      </c>
      <c r="I239" s="35">
        <f t="shared" si="38"/>
        <v>49.798139136944549</v>
      </c>
      <c r="J239" s="35">
        <f t="shared" si="38"/>
        <v>92.14651955652198</v>
      </c>
      <c r="K239" s="327"/>
      <c r="L239" s="266"/>
    </row>
    <row r="240" spans="1:12" ht="24" customHeight="1" x14ac:dyDescent="0.25">
      <c r="A240" s="182" t="s">
        <v>345</v>
      </c>
      <c r="B240" s="185"/>
      <c r="C240" s="172"/>
      <c r="D240" s="178" t="s">
        <v>175</v>
      </c>
      <c r="E240" s="73" t="s">
        <v>11</v>
      </c>
      <c r="F240" s="6">
        <f>F242+F243</f>
        <v>128632.75</v>
      </c>
      <c r="G240" s="6">
        <f>G242+G243</f>
        <v>109462.90000000001</v>
      </c>
      <c r="H240" s="6">
        <f>H242+H243</f>
        <v>65849.7</v>
      </c>
      <c r="I240" s="35">
        <f t="shared" si="38"/>
        <v>85.097224462666006</v>
      </c>
      <c r="J240" s="35">
        <f t="shared" si="38"/>
        <v>60.157094321455027</v>
      </c>
      <c r="K240" s="331" t="s">
        <v>294</v>
      </c>
      <c r="L240" s="266"/>
    </row>
    <row r="241" spans="1:14" ht="24.75" customHeight="1" x14ac:dyDescent="0.25">
      <c r="A241" s="182"/>
      <c r="B241" s="185"/>
      <c r="C241" s="172"/>
      <c r="D241" s="178"/>
      <c r="E241" s="73" t="s">
        <v>12</v>
      </c>
      <c r="F241" s="6"/>
      <c r="G241" s="6"/>
      <c r="H241" s="6"/>
      <c r="I241" s="35"/>
      <c r="J241" s="31"/>
      <c r="K241" s="332"/>
      <c r="L241" s="266"/>
    </row>
    <row r="242" spans="1:14" ht="43.5" customHeight="1" x14ac:dyDescent="0.25">
      <c r="A242" s="182"/>
      <c r="B242" s="185"/>
      <c r="C242" s="172"/>
      <c r="D242" s="178"/>
      <c r="E242" s="73" t="s">
        <v>13</v>
      </c>
      <c r="F242" s="6">
        <v>122121.67</v>
      </c>
      <c r="G242" s="6">
        <v>103989.8</v>
      </c>
      <c r="H242" s="6">
        <v>62557.2</v>
      </c>
      <c r="I242" s="35">
        <f t="shared" ref="I242:J244" si="39">G242/F242*100</f>
        <v>85.152618695764644</v>
      </c>
      <c r="J242" s="35">
        <f t="shared" si="39"/>
        <v>60.15705386489828</v>
      </c>
      <c r="K242" s="332"/>
      <c r="L242" s="266"/>
    </row>
    <row r="243" spans="1:14" ht="45.75" customHeight="1" x14ac:dyDescent="0.25">
      <c r="A243" s="182"/>
      <c r="B243" s="185"/>
      <c r="C243" s="172"/>
      <c r="D243" s="178"/>
      <c r="E243" s="73" t="s">
        <v>14</v>
      </c>
      <c r="F243" s="6">
        <v>6511.08</v>
      </c>
      <c r="G243" s="6">
        <v>5473.1</v>
      </c>
      <c r="H243" s="6">
        <v>3292.5</v>
      </c>
      <c r="I243" s="35">
        <f t="shared" si="39"/>
        <v>84.058251472873934</v>
      </c>
      <c r="J243" s="35">
        <f t="shared" si="39"/>
        <v>60.157863002685865</v>
      </c>
      <c r="K243" s="333"/>
      <c r="L243" s="266"/>
    </row>
    <row r="244" spans="1:14" s="97" customFormat="1" ht="20.25" x14ac:dyDescent="0.25">
      <c r="A244" s="219" t="s">
        <v>37</v>
      </c>
      <c r="B244" s="219" t="s">
        <v>199</v>
      </c>
      <c r="C244" s="218"/>
      <c r="D244" s="249"/>
      <c r="E244" s="90" t="s">
        <v>11</v>
      </c>
      <c r="F244" s="91">
        <f>F246+F247</f>
        <v>18266692.450000003</v>
      </c>
      <c r="G244" s="91">
        <f t="shared" ref="G244:H244" si="40">G246+G247</f>
        <v>6762615.5899999999</v>
      </c>
      <c r="H244" s="91">
        <f t="shared" si="40"/>
        <v>4871944.1900000004</v>
      </c>
      <c r="I244" s="92">
        <f t="shared" si="39"/>
        <v>37.021565937625446</v>
      </c>
      <c r="J244" s="92">
        <f t="shared" si="39"/>
        <v>72.042305601463298</v>
      </c>
      <c r="K244" s="348" t="s">
        <v>200</v>
      </c>
      <c r="L244" s="350"/>
    </row>
    <row r="245" spans="1:14" s="97" customFormat="1" ht="20.25" x14ac:dyDescent="0.25">
      <c r="A245" s="219"/>
      <c r="B245" s="219"/>
      <c r="C245" s="218"/>
      <c r="D245" s="249"/>
      <c r="E245" s="90" t="s">
        <v>18</v>
      </c>
      <c r="F245" s="91"/>
      <c r="G245" s="91"/>
      <c r="H245" s="91"/>
      <c r="I245" s="92"/>
      <c r="J245" s="92"/>
      <c r="K245" s="348"/>
      <c r="L245" s="350"/>
    </row>
    <row r="246" spans="1:14" s="97" customFormat="1" ht="40.5" x14ac:dyDescent="0.25">
      <c r="A246" s="219"/>
      <c r="B246" s="219"/>
      <c r="C246" s="218"/>
      <c r="D246" s="249"/>
      <c r="E246" s="90" t="s">
        <v>13</v>
      </c>
      <c r="F246" s="91">
        <f>F251+F263+F295+F307+F319+F347</f>
        <v>17604682.600000001</v>
      </c>
      <c r="G246" s="91">
        <f t="shared" ref="G246:H246" si="41">G251+G263+G295+G307+G319+G347</f>
        <v>6494640.5499999998</v>
      </c>
      <c r="H246" s="91">
        <f t="shared" si="41"/>
        <v>4678278.07</v>
      </c>
      <c r="I246" s="92">
        <f>G246/F246*100</f>
        <v>36.891551512550414</v>
      </c>
      <c r="J246" s="92">
        <f>H246/G246*100</f>
        <v>72.032902113420278</v>
      </c>
      <c r="K246" s="348"/>
      <c r="L246" s="350"/>
    </row>
    <row r="247" spans="1:14" s="97" customFormat="1" ht="40.5" x14ac:dyDescent="0.25">
      <c r="A247" s="219"/>
      <c r="B247" s="219"/>
      <c r="C247" s="218"/>
      <c r="D247" s="249"/>
      <c r="E247" s="90" t="s">
        <v>14</v>
      </c>
      <c r="F247" s="91">
        <f>F252+F264+F296+F308+F320+F348</f>
        <v>662009.85</v>
      </c>
      <c r="G247" s="91">
        <f t="shared" ref="G247:H247" si="42">G252+G264+G296+G308+G320+G348</f>
        <v>267975.03999999992</v>
      </c>
      <c r="H247" s="91">
        <f t="shared" si="42"/>
        <v>193666.12</v>
      </c>
      <c r="I247" s="92">
        <f>G247/F247*100</f>
        <v>40.479010999609741</v>
      </c>
      <c r="J247" s="92">
        <f>H247/G247*100</f>
        <v>72.270208449264544</v>
      </c>
      <c r="K247" s="348"/>
      <c r="L247" s="350"/>
      <c r="N247" s="98"/>
    </row>
    <row r="248" spans="1:14" s="11" customFormat="1" ht="21" customHeight="1" x14ac:dyDescent="0.3">
      <c r="A248" s="125"/>
      <c r="B248" s="57" t="s">
        <v>12</v>
      </c>
      <c r="C248" s="53"/>
      <c r="D248" s="25"/>
      <c r="E248" s="52"/>
      <c r="F248" s="7"/>
      <c r="G248" s="7"/>
      <c r="H248" s="7"/>
      <c r="I248" s="111"/>
      <c r="J248" s="112"/>
      <c r="K248" s="75"/>
      <c r="L248" s="76"/>
    </row>
    <row r="249" spans="1:14" s="18" customFormat="1" ht="20.25" customHeight="1" x14ac:dyDescent="0.25">
      <c r="A249" s="310" t="s">
        <v>38</v>
      </c>
      <c r="B249" s="310"/>
      <c r="C249" s="181" t="s">
        <v>307</v>
      </c>
      <c r="D249" s="181"/>
      <c r="E249" s="144" t="s">
        <v>11</v>
      </c>
      <c r="F249" s="143">
        <f>F251+F252</f>
        <v>264696.67</v>
      </c>
      <c r="G249" s="143">
        <f>G251+G252</f>
        <v>5793.18</v>
      </c>
      <c r="H249" s="143">
        <f>H251+H252</f>
        <v>2507.2800000000002</v>
      </c>
      <c r="I249" s="145">
        <f>G249/F249*100</f>
        <v>2.188610835187311</v>
      </c>
      <c r="J249" s="35">
        <f>H249/G249*100</f>
        <v>43.279856659037009</v>
      </c>
      <c r="K249" s="197" t="s">
        <v>30</v>
      </c>
      <c r="L249" s="325"/>
    </row>
    <row r="250" spans="1:14" s="18" customFormat="1" ht="20.25" customHeight="1" x14ac:dyDescent="0.25">
      <c r="A250" s="310"/>
      <c r="B250" s="310"/>
      <c r="C250" s="181"/>
      <c r="D250" s="181"/>
      <c r="E250" s="144" t="s">
        <v>18</v>
      </c>
      <c r="F250" s="143"/>
      <c r="G250" s="143"/>
      <c r="H250" s="143"/>
      <c r="I250" s="145"/>
      <c r="J250" s="146"/>
      <c r="K250" s="197"/>
      <c r="L250" s="325"/>
    </row>
    <row r="251" spans="1:14" s="18" customFormat="1" ht="40.5" x14ac:dyDescent="0.25">
      <c r="A251" s="310"/>
      <c r="B251" s="310"/>
      <c r="C251" s="181"/>
      <c r="D251" s="181"/>
      <c r="E251" s="144" t="s">
        <v>13</v>
      </c>
      <c r="F251" s="143">
        <f t="shared" ref="F251:H252" si="43">F255+F259</f>
        <v>262049.7</v>
      </c>
      <c r="G251" s="143">
        <f t="shared" si="43"/>
        <v>5735.25</v>
      </c>
      <c r="H251" s="143">
        <f t="shared" si="43"/>
        <v>2482.21</v>
      </c>
      <c r="I251" s="145">
        <f t="shared" ref="I251:J253" si="44">G251/F251*100</f>
        <v>2.188611549641156</v>
      </c>
      <c r="J251" s="35">
        <f t="shared" si="44"/>
        <v>43.279891896604333</v>
      </c>
      <c r="K251" s="197"/>
      <c r="L251" s="325"/>
    </row>
    <row r="252" spans="1:14" s="18" customFormat="1" ht="43.5" customHeight="1" x14ac:dyDescent="0.25">
      <c r="A252" s="310"/>
      <c r="B252" s="310"/>
      <c r="C252" s="181"/>
      <c r="D252" s="181"/>
      <c r="E252" s="144" t="s">
        <v>14</v>
      </c>
      <c r="F252" s="143">
        <f t="shared" si="43"/>
        <v>2646.97</v>
      </c>
      <c r="G252" s="143">
        <f t="shared" si="43"/>
        <v>57.930000000000007</v>
      </c>
      <c r="H252" s="143">
        <f t="shared" si="43"/>
        <v>25.07</v>
      </c>
      <c r="I252" s="145">
        <f t="shared" si="44"/>
        <v>2.1885401043457242</v>
      </c>
      <c r="J252" s="35">
        <f t="shared" si="44"/>
        <v>43.276368030381491</v>
      </c>
      <c r="K252" s="197"/>
      <c r="L252" s="325"/>
    </row>
    <row r="253" spans="1:14" s="11" customFormat="1" ht="20.25" customHeight="1" x14ac:dyDescent="0.25">
      <c r="A253" s="176" t="s">
        <v>137</v>
      </c>
      <c r="B253" s="177"/>
      <c r="C253" s="172"/>
      <c r="D253" s="178" t="s">
        <v>308</v>
      </c>
      <c r="E253" s="156" t="s">
        <v>11</v>
      </c>
      <c r="F253" s="6">
        <f>F255+F256</f>
        <v>34887.07</v>
      </c>
      <c r="G253" s="6">
        <f>G255+G256</f>
        <v>2373.21</v>
      </c>
      <c r="H253" s="6">
        <f>H255+H256</f>
        <v>0</v>
      </c>
      <c r="I253" s="35">
        <f t="shared" si="44"/>
        <v>6.8025489099543188</v>
      </c>
      <c r="J253" s="35">
        <f t="shared" si="44"/>
        <v>0</v>
      </c>
      <c r="K253" s="179"/>
      <c r="L253" s="326"/>
    </row>
    <row r="254" spans="1:14" s="11" customFormat="1" ht="20.25" x14ac:dyDescent="0.25">
      <c r="A254" s="176"/>
      <c r="B254" s="177"/>
      <c r="C254" s="172"/>
      <c r="D254" s="178"/>
      <c r="E254" s="156" t="s">
        <v>18</v>
      </c>
      <c r="F254" s="6"/>
      <c r="G254" s="6"/>
      <c r="H254" s="6"/>
      <c r="I254" s="35"/>
      <c r="J254" s="47"/>
      <c r="K254" s="179"/>
      <c r="L254" s="326"/>
    </row>
    <row r="255" spans="1:14" s="11" customFormat="1" ht="40.5" x14ac:dyDescent="0.25">
      <c r="A255" s="176"/>
      <c r="B255" s="177"/>
      <c r="C255" s="172"/>
      <c r="D255" s="178"/>
      <c r="E255" s="156" t="s">
        <v>13</v>
      </c>
      <c r="F255" s="6">
        <v>34538.199999999997</v>
      </c>
      <c r="G255" s="6">
        <v>2349.48</v>
      </c>
      <c r="H255" s="6">
        <v>0</v>
      </c>
      <c r="I255" s="35">
        <f t="shared" ref="I255:J257" si="45">G255/F255*100</f>
        <v>6.8025548523084591</v>
      </c>
      <c r="J255" s="35">
        <f t="shared" si="45"/>
        <v>0</v>
      </c>
      <c r="K255" s="179"/>
      <c r="L255" s="326"/>
    </row>
    <row r="256" spans="1:14" s="11" customFormat="1" ht="44.25" customHeight="1" x14ac:dyDescent="0.25">
      <c r="A256" s="176"/>
      <c r="B256" s="177"/>
      <c r="C256" s="172"/>
      <c r="D256" s="178"/>
      <c r="E256" s="156" t="s">
        <v>14</v>
      </c>
      <c r="F256" s="6">
        <v>348.87</v>
      </c>
      <c r="G256" s="6">
        <v>23.73</v>
      </c>
      <c r="H256" s="6">
        <v>0</v>
      </c>
      <c r="I256" s="35">
        <f t="shared" si="45"/>
        <v>6.8019606157021242</v>
      </c>
      <c r="J256" s="35">
        <f t="shared" si="45"/>
        <v>0</v>
      </c>
      <c r="K256" s="179"/>
      <c r="L256" s="326"/>
    </row>
    <row r="257" spans="1:12" s="11" customFormat="1" ht="20.25" customHeight="1" x14ac:dyDescent="0.25">
      <c r="A257" s="176" t="s">
        <v>138</v>
      </c>
      <c r="B257" s="177"/>
      <c r="C257" s="172"/>
      <c r="D257" s="178" t="s">
        <v>309</v>
      </c>
      <c r="E257" s="156" t="s">
        <v>11</v>
      </c>
      <c r="F257" s="6">
        <f>F259+F260</f>
        <v>229809.6</v>
      </c>
      <c r="G257" s="6">
        <f>G259+G260</f>
        <v>3419.97</v>
      </c>
      <c r="H257" s="6">
        <f>H259+H260</f>
        <v>2507.2800000000002</v>
      </c>
      <c r="I257" s="35">
        <f t="shared" si="45"/>
        <v>1.4881754287027174</v>
      </c>
      <c r="J257" s="35">
        <f t="shared" si="45"/>
        <v>73.312923797577184</v>
      </c>
      <c r="K257" s="179"/>
      <c r="L257" s="326"/>
    </row>
    <row r="258" spans="1:12" s="11" customFormat="1" ht="20.25" x14ac:dyDescent="0.25">
      <c r="A258" s="176"/>
      <c r="B258" s="177"/>
      <c r="C258" s="172"/>
      <c r="D258" s="178"/>
      <c r="E258" s="156" t="s">
        <v>18</v>
      </c>
      <c r="F258" s="6"/>
      <c r="G258" s="6"/>
      <c r="H258" s="6"/>
      <c r="I258" s="35"/>
      <c r="J258" s="35"/>
      <c r="K258" s="179"/>
      <c r="L258" s="326"/>
    </row>
    <row r="259" spans="1:12" s="11" customFormat="1" ht="40.5" x14ac:dyDescent="0.25">
      <c r="A259" s="176"/>
      <c r="B259" s="177"/>
      <c r="C259" s="172"/>
      <c r="D259" s="178"/>
      <c r="E259" s="156" t="s">
        <v>13</v>
      </c>
      <c r="F259" s="6">
        <v>227511.5</v>
      </c>
      <c r="G259" s="6">
        <v>3385.77</v>
      </c>
      <c r="H259" s="6">
        <v>2482.21</v>
      </c>
      <c r="I259" s="35">
        <f t="shared" ref="I259:J261" si="46">G259/F259*100</f>
        <v>1.4881753230056503</v>
      </c>
      <c r="J259" s="35">
        <f t="shared" si="46"/>
        <v>73.313012992613196</v>
      </c>
      <c r="K259" s="179"/>
      <c r="L259" s="326"/>
    </row>
    <row r="260" spans="1:12" s="11" customFormat="1" ht="44.25" customHeight="1" x14ac:dyDescent="0.25">
      <c r="A260" s="176"/>
      <c r="B260" s="177"/>
      <c r="C260" s="172"/>
      <c r="D260" s="178"/>
      <c r="E260" s="156" t="s">
        <v>14</v>
      </c>
      <c r="F260" s="6">
        <v>2298.1</v>
      </c>
      <c r="G260" s="6">
        <v>34.200000000000003</v>
      </c>
      <c r="H260" s="6">
        <v>25.07</v>
      </c>
      <c r="I260" s="35">
        <f t="shared" si="46"/>
        <v>1.4881858926939648</v>
      </c>
      <c r="J260" s="35">
        <f t="shared" si="46"/>
        <v>73.304093567251456</v>
      </c>
      <c r="K260" s="179"/>
      <c r="L260" s="326"/>
    </row>
    <row r="261" spans="1:12" s="18" customFormat="1" ht="20.25" customHeight="1" x14ac:dyDescent="0.25">
      <c r="A261" s="310" t="s">
        <v>39</v>
      </c>
      <c r="B261" s="310"/>
      <c r="C261" s="181" t="s">
        <v>310</v>
      </c>
      <c r="D261" s="181"/>
      <c r="E261" s="157" t="s">
        <v>11</v>
      </c>
      <c r="F261" s="143">
        <f>F263+F264</f>
        <v>7317481.0899999999</v>
      </c>
      <c r="G261" s="143">
        <f>G263+G264</f>
        <v>1586309.66</v>
      </c>
      <c r="H261" s="143">
        <f>H263+H264</f>
        <v>632675.93999999994</v>
      </c>
      <c r="I261" s="145">
        <f t="shared" si="46"/>
        <v>21.67835680734229</v>
      </c>
      <c r="J261" s="145">
        <f t="shared" si="46"/>
        <v>39.883507990489072</v>
      </c>
      <c r="K261" s="197" t="s">
        <v>30</v>
      </c>
      <c r="L261" s="325"/>
    </row>
    <row r="262" spans="1:12" s="18" customFormat="1" ht="20.25" x14ac:dyDescent="0.25">
      <c r="A262" s="310"/>
      <c r="B262" s="310"/>
      <c r="C262" s="181"/>
      <c r="D262" s="181"/>
      <c r="E262" s="157" t="s">
        <v>18</v>
      </c>
      <c r="F262" s="143"/>
      <c r="G262" s="143"/>
      <c r="H262" s="143"/>
      <c r="I262" s="145"/>
      <c r="J262" s="150"/>
      <c r="K262" s="197"/>
      <c r="L262" s="325"/>
    </row>
    <row r="263" spans="1:12" s="18" customFormat="1" ht="40.5" x14ac:dyDescent="0.25">
      <c r="A263" s="310"/>
      <c r="B263" s="310"/>
      <c r="C263" s="181"/>
      <c r="D263" s="181"/>
      <c r="E263" s="157" t="s">
        <v>13</v>
      </c>
      <c r="F263" s="143">
        <f>F267+F271+F275+F279+F283+F287+F291</f>
        <v>7226896.5999999996</v>
      </c>
      <c r="G263" s="143">
        <f t="shared" ref="G263:H263" si="47">G267+G271+G275+G279+G283+G287+G291</f>
        <v>1569195.4</v>
      </c>
      <c r="H263" s="143">
        <f t="shared" si="47"/>
        <v>626349.17999999993</v>
      </c>
      <c r="I263" s="145">
        <f>G263/F263*100</f>
        <v>21.713267628597315</v>
      </c>
      <c r="J263" s="145">
        <f>H263/G263*100</f>
        <v>39.915308189152221</v>
      </c>
      <c r="K263" s="197"/>
      <c r="L263" s="325"/>
    </row>
    <row r="264" spans="1:12" s="18" customFormat="1" ht="43.5" customHeight="1" x14ac:dyDescent="0.25">
      <c r="A264" s="310"/>
      <c r="B264" s="310"/>
      <c r="C264" s="181"/>
      <c r="D264" s="181"/>
      <c r="E264" s="157" t="s">
        <v>14</v>
      </c>
      <c r="F264" s="143">
        <f>F268+F272+F276+F280+F284+F288+F292</f>
        <v>90584.49</v>
      </c>
      <c r="G264" s="143">
        <f t="shared" ref="G264:H264" si="48">G268+G272+G276+G280+G284+G288+G292</f>
        <v>17114.260000000002</v>
      </c>
      <c r="H264" s="143">
        <f t="shared" si="48"/>
        <v>6326.7599999999993</v>
      </c>
      <c r="I264" s="145">
        <f>G264/F264*100</f>
        <v>18.893146056239871</v>
      </c>
      <c r="J264" s="145">
        <f>H264/G264*100</f>
        <v>36.967768398984227</v>
      </c>
      <c r="K264" s="197"/>
      <c r="L264" s="325"/>
    </row>
    <row r="265" spans="1:12" s="11" customFormat="1" ht="20.25" customHeight="1" x14ac:dyDescent="0.25">
      <c r="A265" s="312" t="s">
        <v>312</v>
      </c>
      <c r="B265" s="177"/>
      <c r="C265" s="172"/>
      <c r="D265" s="225" t="s">
        <v>374</v>
      </c>
      <c r="E265" s="156" t="s">
        <v>11</v>
      </c>
      <c r="F265" s="6">
        <f>F267+F268</f>
        <v>16109.9</v>
      </c>
      <c r="G265" s="31">
        <f>G267+G268</f>
        <v>1220.4000000000001</v>
      </c>
      <c r="H265" s="31">
        <f>H267+H268</f>
        <v>270.3</v>
      </c>
      <c r="I265" s="35">
        <f>G265/F265*100</f>
        <v>7.5754660177903039</v>
      </c>
      <c r="J265" s="31">
        <v>0</v>
      </c>
      <c r="K265" s="179"/>
      <c r="L265" s="180"/>
    </row>
    <row r="266" spans="1:12" s="11" customFormat="1" ht="20.25" x14ac:dyDescent="0.25">
      <c r="A266" s="176"/>
      <c r="B266" s="177"/>
      <c r="C266" s="172"/>
      <c r="D266" s="226"/>
      <c r="E266" s="156" t="s">
        <v>18</v>
      </c>
      <c r="F266" s="6"/>
      <c r="G266" s="31"/>
      <c r="H266" s="31"/>
      <c r="I266" s="35"/>
      <c r="J266" s="47"/>
      <c r="K266" s="179"/>
      <c r="L266" s="180"/>
    </row>
    <row r="267" spans="1:12" s="11" customFormat="1" ht="40.5" x14ac:dyDescent="0.25">
      <c r="A267" s="176"/>
      <c r="B267" s="177"/>
      <c r="C267" s="172"/>
      <c r="D267" s="226"/>
      <c r="E267" s="156" t="s">
        <v>13</v>
      </c>
      <c r="F267" s="6">
        <v>15948.8</v>
      </c>
      <c r="G267" s="31">
        <v>1208.2</v>
      </c>
      <c r="H267" s="31">
        <v>267.60000000000002</v>
      </c>
      <c r="I267" s="35">
        <f>G267/F267*100</f>
        <v>7.5754915730337089</v>
      </c>
      <c r="J267" s="31">
        <v>0</v>
      </c>
      <c r="K267" s="179"/>
      <c r="L267" s="180"/>
    </row>
    <row r="268" spans="1:12" s="11" customFormat="1" ht="43.5" customHeight="1" x14ac:dyDescent="0.25">
      <c r="A268" s="176"/>
      <c r="B268" s="177"/>
      <c r="C268" s="172"/>
      <c r="D268" s="227"/>
      <c r="E268" s="156" t="s">
        <v>14</v>
      </c>
      <c r="F268" s="6">
        <v>161.1</v>
      </c>
      <c r="G268" s="31">
        <v>12.2</v>
      </c>
      <c r="H268" s="31">
        <v>2.7</v>
      </c>
      <c r="I268" s="35">
        <f>G268/F268*100</f>
        <v>7.5729360645561767</v>
      </c>
      <c r="J268" s="31">
        <v>0</v>
      </c>
      <c r="K268" s="179"/>
      <c r="L268" s="180"/>
    </row>
    <row r="269" spans="1:12" s="11" customFormat="1" ht="20.25" customHeight="1" x14ac:dyDescent="0.25">
      <c r="A269" s="176" t="s">
        <v>313</v>
      </c>
      <c r="B269" s="177"/>
      <c r="C269" s="172"/>
      <c r="D269" s="225" t="s">
        <v>375</v>
      </c>
      <c r="E269" s="156" t="s">
        <v>11</v>
      </c>
      <c r="F269" s="6">
        <f>F271+F272</f>
        <v>268255.56</v>
      </c>
      <c r="G269" s="31">
        <f>G271+G272</f>
        <v>0</v>
      </c>
      <c r="H269" s="31">
        <f>H271+H272</f>
        <v>0</v>
      </c>
      <c r="I269" s="35">
        <f>G269/F269*100</f>
        <v>0</v>
      </c>
      <c r="J269" s="31">
        <v>0</v>
      </c>
      <c r="K269" s="179"/>
      <c r="L269" s="180"/>
    </row>
    <row r="270" spans="1:12" s="11" customFormat="1" ht="20.25" x14ac:dyDescent="0.25">
      <c r="A270" s="176"/>
      <c r="B270" s="177"/>
      <c r="C270" s="172"/>
      <c r="D270" s="226"/>
      <c r="E270" s="156" t="s">
        <v>18</v>
      </c>
      <c r="F270" s="6"/>
      <c r="G270" s="31"/>
      <c r="H270" s="31"/>
      <c r="I270" s="35"/>
      <c r="J270" s="47"/>
      <c r="K270" s="179"/>
      <c r="L270" s="180"/>
    </row>
    <row r="271" spans="1:12" s="11" customFormat="1" ht="40.5" x14ac:dyDescent="0.25">
      <c r="A271" s="176"/>
      <c r="B271" s="177"/>
      <c r="C271" s="172"/>
      <c r="D271" s="226"/>
      <c r="E271" s="156" t="s">
        <v>13</v>
      </c>
      <c r="F271" s="6">
        <v>265573</v>
      </c>
      <c r="G271" s="31">
        <v>0</v>
      </c>
      <c r="H271" s="31">
        <v>0</v>
      </c>
      <c r="I271" s="35">
        <f>G271/F271*100</f>
        <v>0</v>
      </c>
      <c r="J271" s="31">
        <v>0</v>
      </c>
      <c r="K271" s="179"/>
      <c r="L271" s="180"/>
    </row>
    <row r="272" spans="1:12" s="11" customFormat="1" ht="82.5" customHeight="1" x14ac:dyDescent="0.25">
      <c r="A272" s="176"/>
      <c r="B272" s="177"/>
      <c r="C272" s="172"/>
      <c r="D272" s="227"/>
      <c r="E272" s="156" t="s">
        <v>14</v>
      </c>
      <c r="F272" s="6">
        <v>2682.56</v>
      </c>
      <c r="G272" s="31">
        <v>0</v>
      </c>
      <c r="H272" s="31">
        <v>0</v>
      </c>
      <c r="I272" s="47">
        <f>G272/F272*100</f>
        <v>0</v>
      </c>
      <c r="J272" s="31">
        <v>0</v>
      </c>
      <c r="K272" s="179"/>
      <c r="L272" s="180"/>
    </row>
    <row r="273" spans="1:12" s="11" customFormat="1" ht="20.25" customHeight="1" x14ac:dyDescent="0.25">
      <c r="A273" s="176" t="s">
        <v>314</v>
      </c>
      <c r="B273" s="177"/>
      <c r="C273" s="172"/>
      <c r="D273" s="225" t="s">
        <v>311</v>
      </c>
      <c r="E273" s="156" t="s">
        <v>11</v>
      </c>
      <c r="F273" s="6">
        <f>F275+F276</f>
        <v>21444.14</v>
      </c>
      <c r="G273" s="31">
        <f>G275+G276</f>
        <v>1200</v>
      </c>
      <c r="H273" s="31">
        <f>H275+H276</f>
        <v>0</v>
      </c>
      <c r="I273" s="35">
        <f>G273/F273*100</f>
        <v>5.5959343671511199</v>
      </c>
      <c r="J273" s="31">
        <v>0</v>
      </c>
      <c r="K273" s="179"/>
      <c r="L273" s="180"/>
    </row>
    <row r="274" spans="1:12" s="11" customFormat="1" ht="20.25" x14ac:dyDescent="0.25">
      <c r="A274" s="176"/>
      <c r="B274" s="177"/>
      <c r="C274" s="172"/>
      <c r="D274" s="226"/>
      <c r="E274" s="156" t="s">
        <v>18</v>
      </c>
      <c r="F274" s="6"/>
      <c r="G274" s="31"/>
      <c r="H274" s="31"/>
      <c r="I274" s="35"/>
      <c r="J274" s="47"/>
      <c r="K274" s="179"/>
      <c r="L274" s="180"/>
    </row>
    <row r="275" spans="1:12" s="11" customFormat="1" ht="40.5" x14ac:dyDescent="0.25">
      <c r="A275" s="176"/>
      <c r="B275" s="177"/>
      <c r="C275" s="172"/>
      <c r="D275" s="226"/>
      <c r="E275" s="156" t="s">
        <v>13</v>
      </c>
      <c r="F275" s="6">
        <v>21229.7</v>
      </c>
      <c r="G275" s="31">
        <v>1200</v>
      </c>
      <c r="H275" s="31">
        <v>0</v>
      </c>
      <c r="I275" s="35">
        <f>G275/F275*100</f>
        <v>5.6524585839649175</v>
      </c>
      <c r="J275" s="31">
        <v>0</v>
      </c>
      <c r="K275" s="179"/>
      <c r="L275" s="180"/>
    </row>
    <row r="276" spans="1:12" s="11" customFormat="1" ht="39.75" customHeight="1" x14ac:dyDescent="0.25">
      <c r="A276" s="176"/>
      <c r="B276" s="177"/>
      <c r="C276" s="172"/>
      <c r="D276" s="227"/>
      <c r="E276" s="156" t="s">
        <v>14</v>
      </c>
      <c r="F276" s="6">
        <v>214.44</v>
      </c>
      <c r="G276" s="31">
        <v>0</v>
      </c>
      <c r="H276" s="31">
        <v>0</v>
      </c>
      <c r="I276" s="47">
        <f>G276/F276*100</f>
        <v>0</v>
      </c>
      <c r="J276" s="31">
        <v>0</v>
      </c>
      <c r="K276" s="179"/>
      <c r="L276" s="180"/>
    </row>
    <row r="277" spans="1:12" s="11" customFormat="1" ht="20.25" customHeight="1" x14ac:dyDescent="0.25">
      <c r="A277" s="176" t="s">
        <v>378</v>
      </c>
      <c r="B277" s="177"/>
      <c r="C277" s="172"/>
      <c r="D277" s="178" t="s">
        <v>321</v>
      </c>
      <c r="E277" s="156" t="s">
        <v>11</v>
      </c>
      <c r="F277" s="6">
        <f>F279+F280</f>
        <v>435244.21</v>
      </c>
      <c r="G277" s="6">
        <f>G279+G280</f>
        <v>31578.959999999999</v>
      </c>
      <c r="H277" s="6">
        <f>H279+H280</f>
        <v>0</v>
      </c>
      <c r="I277" s="35">
        <f>G277/F277*100</f>
        <v>7.2554578037924946</v>
      </c>
      <c r="J277" s="47">
        <v>0</v>
      </c>
      <c r="K277" s="179"/>
      <c r="L277" s="180"/>
    </row>
    <row r="278" spans="1:12" s="11" customFormat="1" ht="20.25" customHeight="1" x14ac:dyDescent="0.25">
      <c r="A278" s="176"/>
      <c r="B278" s="177"/>
      <c r="C278" s="172"/>
      <c r="D278" s="178"/>
      <c r="E278" s="156" t="s">
        <v>18</v>
      </c>
      <c r="F278" s="6"/>
      <c r="G278" s="6"/>
      <c r="H278" s="6"/>
      <c r="I278" s="35"/>
      <c r="J278" s="47"/>
      <c r="K278" s="179"/>
      <c r="L278" s="180"/>
    </row>
    <row r="279" spans="1:12" s="11" customFormat="1" ht="40.5" x14ac:dyDescent="0.25">
      <c r="A279" s="176"/>
      <c r="B279" s="177"/>
      <c r="C279" s="172"/>
      <c r="D279" s="178"/>
      <c r="E279" s="156" t="s">
        <v>13</v>
      </c>
      <c r="F279" s="6">
        <v>413482</v>
      </c>
      <c r="G279" s="6">
        <v>30000</v>
      </c>
      <c r="H279" s="6">
        <v>0</v>
      </c>
      <c r="I279" s="35">
        <f>G279/F279*100</f>
        <v>7.2554548928369309</v>
      </c>
      <c r="J279" s="47">
        <v>0</v>
      </c>
      <c r="K279" s="179"/>
      <c r="L279" s="180"/>
    </row>
    <row r="280" spans="1:12" s="11" customFormat="1" ht="43.5" customHeight="1" x14ac:dyDescent="0.25">
      <c r="A280" s="176"/>
      <c r="B280" s="177"/>
      <c r="C280" s="172"/>
      <c r="D280" s="178"/>
      <c r="E280" s="156" t="s">
        <v>14</v>
      </c>
      <c r="F280" s="6">
        <v>21762.21</v>
      </c>
      <c r="G280" s="6">
        <v>1578.96</v>
      </c>
      <c r="H280" s="6">
        <v>0</v>
      </c>
      <c r="I280" s="35">
        <f>G280/F280*100</f>
        <v>7.2555131119495684</v>
      </c>
      <c r="J280" s="47">
        <v>0</v>
      </c>
      <c r="K280" s="179"/>
      <c r="L280" s="180"/>
    </row>
    <row r="281" spans="1:12" s="11" customFormat="1" ht="20.25" customHeight="1" x14ac:dyDescent="0.25">
      <c r="A281" s="176" t="s">
        <v>379</v>
      </c>
      <c r="B281" s="177"/>
      <c r="C281" s="172"/>
      <c r="D281" s="178" t="s">
        <v>255</v>
      </c>
      <c r="E281" s="156" t="s">
        <v>11</v>
      </c>
      <c r="F281" s="6">
        <f>F283+F284</f>
        <v>5297941.92</v>
      </c>
      <c r="G281" s="6">
        <f>G283+G284</f>
        <v>1204137.06</v>
      </c>
      <c r="H281" s="6">
        <f>H283+H284</f>
        <v>553518.84</v>
      </c>
      <c r="I281" s="35">
        <f>G281/F281*100</f>
        <v>22.728392990763481</v>
      </c>
      <c r="J281" s="35">
        <f>H281/G281*100</f>
        <v>45.968092702005201</v>
      </c>
      <c r="K281" s="179"/>
      <c r="L281" s="180"/>
    </row>
    <row r="282" spans="1:12" s="11" customFormat="1" ht="20.25" customHeight="1" x14ac:dyDescent="0.25">
      <c r="A282" s="176"/>
      <c r="B282" s="177"/>
      <c r="C282" s="172"/>
      <c r="D282" s="178"/>
      <c r="E282" s="156" t="s">
        <v>18</v>
      </c>
      <c r="F282" s="6"/>
      <c r="G282" s="6"/>
      <c r="H282" s="6"/>
      <c r="I282" s="35"/>
      <c r="J282" s="47"/>
      <c r="K282" s="179"/>
      <c r="L282" s="180"/>
    </row>
    <row r="283" spans="1:12" s="11" customFormat="1" ht="40.5" x14ac:dyDescent="0.25">
      <c r="A283" s="176"/>
      <c r="B283" s="177"/>
      <c r="C283" s="172"/>
      <c r="D283" s="178"/>
      <c r="E283" s="156" t="s">
        <v>13</v>
      </c>
      <c r="F283" s="6">
        <v>5244962.5999999996</v>
      </c>
      <c r="G283" s="6">
        <v>1192095.69</v>
      </c>
      <c r="H283" s="6">
        <v>547983.65</v>
      </c>
      <c r="I283" s="35">
        <f>G283/F283*100</f>
        <v>22.728392572332165</v>
      </c>
      <c r="J283" s="35">
        <f>H283/G283*100</f>
        <v>45.968092544651348</v>
      </c>
      <c r="K283" s="179"/>
      <c r="L283" s="180"/>
    </row>
    <row r="284" spans="1:12" s="11" customFormat="1" ht="84.75" customHeight="1" x14ac:dyDescent="0.25">
      <c r="A284" s="176"/>
      <c r="B284" s="177"/>
      <c r="C284" s="172"/>
      <c r="D284" s="178"/>
      <c r="E284" s="156" t="s">
        <v>14</v>
      </c>
      <c r="F284" s="6">
        <v>52979.32</v>
      </c>
      <c r="G284" s="6">
        <v>12041.37</v>
      </c>
      <c r="H284" s="6">
        <v>5535.19</v>
      </c>
      <c r="I284" s="35">
        <v>11</v>
      </c>
      <c r="J284" s="35">
        <f>H284/G284*100</f>
        <v>45.968108280037896</v>
      </c>
      <c r="K284" s="179"/>
      <c r="L284" s="180"/>
    </row>
    <row r="285" spans="1:12" s="11" customFormat="1" ht="20.25" customHeight="1" x14ac:dyDescent="0.25">
      <c r="A285" s="176" t="s">
        <v>380</v>
      </c>
      <c r="B285" s="177"/>
      <c r="C285" s="172"/>
      <c r="D285" s="178" t="s">
        <v>270</v>
      </c>
      <c r="E285" s="156" t="s">
        <v>11</v>
      </c>
      <c r="F285" s="6">
        <f>F287+F288</f>
        <v>1212944.45</v>
      </c>
      <c r="G285" s="6">
        <f>G287+G288</f>
        <v>348173.24</v>
      </c>
      <c r="H285" s="6">
        <f>H287+H288</f>
        <v>78886.799999999988</v>
      </c>
      <c r="I285" s="35">
        <f>G285/F285*100</f>
        <v>28.704796827257834</v>
      </c>
      <c r="J285" s="35">
        <f>H285/G285*100</f>
        <v>22.657341500455345</v>
      </c>
      <c r="K285" s="179"/>
      <c r="L285" s="180"/>
    </row>
    <row r="286" spans="1:12" s="11" customFormat="1" ht="20.25" customHeight="1" x14ac:dyDescent="0.25">
      <c r="A286" s="176"/>
      <c r="B286" s="177"/>
      <c r="C286" s="172"/>
      <c r="D286" s="178"/>
      <c r="E286" s="156" t="s">
        <v>18</v>
      </c>
      <c r="F286" s="6"/>
      <c r="G286" s="6"/>
      <c r="H286" s="6"/>
      <c r="I286" s="35"/>
      <c r="J286" s="47"/>
      <c r="K286" s="179"/>
      <c r="L286" s="180"/>
    </row>
    <row r="287" spans="1:12" s="11" customFormat="1" ht="40.5" x14ac:dyDescent="0.25">
      <c r="A287" s="176"/>
      <c r="B287" s="177"/>
      <c r="C287" s="172"/>
      <c r="D287" s="178"/>
      <c r="E287" s="156" t="s">
        <v>13</v>
      </c>
      <c r="F287" s="6">
        <v>1200815</v>
      </c>
      <c r="G287" s="6">
        <v>344691.51</v>
      </c>
      <c r="H287" s="6">
        <v>78097.929999999993</v>
      </c>
      <c r="I287" s="35">
        <f>G287/F287*100</f>
        <v>28.704797158596456</v>
      </c>
      <c r="J287" s="35">
        <f>H287/G287*100</f>
        <v>22.657340762469026</v>
      </c>
      <c r="K287" s="179"/>
      <c r="L287" s="180"/>
    </row>
    <row r="288" spans="1:12" s="11" customFormat="1" ht="62.25" customHeight="1" x14ac:dyDescent="0.25">
      <c r="A288" s="176"/>
      <c r="B288" s="177"/>
      <c r="C288" s="172"/>
      <c r="D288" s="178"/>
      <c r="E288" s="156" t="s">
        <v>14</v>
      </c>
      <c r="F288" s="6">
        <v>12129.45</v>
      </c>
      <c r="G288" s="6">
        <v>3481.73</v>
      </c>
      <c r="H288" s="6">
        <v>788.87</v>
      </c>
      <c r="I288" s="35">
        <f>G288/F288*100</f>
        <v>28.704764024749679</v>
      </c>
      <c r="J288" s="35">
        <f>H288/G288*100</f>
        <v>22.65741456115207</v>
      </c>
      <c r="K288" s="179"/>
      <c r="L288" s="180"/>
    </row>
    <row r="289" spans="1:12" s="11" customFormat="1" ht="20.25" customHeight="1" x14ac:dyDescent="0.25">
      <c r="A289" s="312" t="s">
        <v>381</v>
      </c>
      <c r="B289" s="177"/>
      <c r="C289" s="225"/>
      <c r="D289" s="225" t="s">
        <v>376</v>
      </c>
      <c r="E289" s="156" t="s">
        <v>11</v>
      </c>
      <c r="F289" s="6">
        <f>F291+F292</f>
        <v>65540.91</v>
      </c>
      <c r="G289" s="31">
        <f>G291+G292</f>
        <v>0</v>
      </c>
      <c r="H289" s="31">
        <f>H291+H292</f>
        <v>0</v>
      </c>
      <c r="I289" s="35">
        <f>G289/F289*100</f>
        <v>0</v>
      </c>
      <c r="J289" s="31">
        <v>0</v>
      </c>
      <c r="K289" s="179"/>
      <c r="L289" s="326"/>
    </row>
    <row r="290" spans="1:12" s="11" customFormat="1" ht="20.25" x14ac:dyDescent="0.25">
      <c r="A290" s="176"/>
      <c r="B290" s="177"/>
      <c r="C290" s="226"/>
      <c r="D290" s="226"/>
      <c r="E290" s="156" t="s">
        <v>18</v>
      </c>
      <c r="F290" s="6"/>
      <c r="G290" s="31"/>
      <c r="H290" s="31"/>
      <c r="I290" s="35"/>
      <c r="J290" s="47"/>
      <c r="K290" s="179"/>
      <c r="L290" s="326"/>
    </row>
    <row r="291" spans="1:12" s="11" customFormat="1" ht="38.25" customHeight="1" x14ac:dyDescent="0.25">
      <c r="A291" s="176"/>
      <c r="B291" s="177"/>
      <c r="C291" s="226"/>
      <c r="D291" s="226"/>
      <c r="E291" s="156" t="s">
        <v>13</v>
      </c>
      <c r="F291" s="5">
        <v>64885.5</v>
      </c>
      <c r="G291" s="33">
        <v>0</v>
      </c>
      <c r="H291" s="33">
        <v>0</v>
      </c>
      <c r="I291" s="35">
        <f>G291/F291*100</f>
        <v>0</v>
      </c>
      <c r="J291" s="31">
        <v>0</v>
      </c>
      <c r="K291" s="179"/>
      <c r="L291" s="326"/>
    </row>
    <row r="292" spans="1:12" s="11" customFormat="1" ht="54" customHeight="1" x14ac:dyDescent="0.25">
      <c r="A292" s="176"/>
      <c r="B292" s="177"/>
      <c r="C292" s="227"/>
      <c r="D292" s="227"/>
      <c r="E292" s="156" t="s">
        <v>14</v>
      </c>
      <c r="F292" s="6">
        <v>655.41</v>
      </c>
      <c r="G292" s="31">
        <v>0</v>
      </c>
      <c r="H292" s="31">
        <v>0</v>
      </c>
      <c r="I292" s="35">
        <f>G292/F292*100</f>
        <v>0</v>
      </c>
      <c r="J292" s="31">
        <v>0</v>
      </c>
      <c r="K292" s="179"/>
      <c r="L292" s="326"/>
    </row>
    <row r="293" spans="1:12" s="18" customFormat="1" ht="39.75" customHeight="1" x14ac:dyDescent="0.25">
      <c r="A293" s="183" t="s">
        <v>40</v>
      </c>
      <c r="B293" s="310"/>
      <c r="C293" s="181" t="s">
        <v>315</v>
      </c>
      <c r="D293" s="328"/>
      <c r="E293" s="157" t="s">
        <v>11</v>
      </c>
      <c r="F293" s="143">
        <f>F295+F296</f>
        <v>276376.67000000004</v>
      </c>
      <c r="G293" s="143">
        <f>G295+G296</f>
        <v>11607.58</v>
      </c>
      <c r="H293" s="143">
        <f>H295+H296</f>
        <v>11323.33</v>
      </c>
      <c r="I293" s="145">
        <f>G293/F293*100</f>
        <v>4.199913111334614</v>
      </c>
      <c r="J293" s="145">
        <f>H293/G293*100</f>
        <v>97.551169149814172</v>
      </c>
      <c r="K293" s="197" t="s">
        <v>30</v>
      </c>
      <c r="L293" s="325"/>
    </row>
    <row r="294" spans="1:12" s="18" customFormat="1" ht="27" customHeight="1" x14ac:dyDescent="0.25">
      <c r="A294" s="183"/>
      <c r="B294" s="310"/>
      <c r="C294" s="181"/>
      <c r="D294" s="329"/>
      <c r="E294" s="157" t="s">
        <v>18</v>
      </c>
      <c r="F294" s="143"/>
      <c r="G294" s="143"/>
      <c r="H294" s="143"/>
      <c r="I294" s="145"/>
      <c r="J294" s="150"/>
      <c r="K294" s="197"/>
      <c r="L294" s="325"/>
    </row>
    <row r="295" spans="1:12" s="18" customFormat="1" ht="40.5" x14ac:dyDescent="0.25">
      <c r="A295" s="183"/>
      <c r="B295" s="310"/>
      <c r="C295" s="181"/>
      <c r="D295" s="329"/>
      <c r="E295" s="157" t="s">
        <v>13</v>
      </c>
      <c r="F295" s="143">
        <f t="shared" ref="F295:H296" si="49">F299+F303</f>
        <v>273612.90000000002</v>
      </c>
      <c r="G295" s="143">
        <f t="shared" si="49"/>
        <v>11491.5</v>
      </c>
      <c r="H295" s="143">
        <f t="shared" si="49"/>
        <v>11210.09</v>
      </c>
      <c r="I295" s="145">
        <f>G295/F295*100</f>
        <v>4.1999116269737273</v>
      </c>
      <c r="J295" s="145">
        <f>H295/G295*100</f>
        <v>97.55114649958665</v>
      </c>
      <c r="K295" s="197"/>
      <c r="L295" s="325"/>
    </row>
    <row r="296" spans="1:12" s="18" customFormat="1" ht="39" customHeight="1" x14ac:dyDescent="0.25">
      <c r="A296" s="183"/>
      <c r="B296" s="310"/>
      <c r="C296" s="181"/>
      <c r="D296" s="330"/>
      <c r="E296" s="157" t="s">
        <v>14</v>
      </c>
      <c r="F296" s="143">
        <f t="shared" si="49"/>
        <v>2763.77</v>
      </c>
      <c r="G296" s="143">
        <f t="shared" si="49"/>
        <v>116.08</v>
      </c>
      <c r="H296" s="143">
        <f t="shared" si="49"/>
        <v>113.24</v>
      </c>
      <c r="I296" s="150">
        <f>G296/F296*100</f>
        <v>4.2000600628851172</v>
      </c>
      <c r="J296" s="146">
        <v>98.999957667306461</v>
      </c>
      <c r="K296" s="197"/>
      <c r="L296" s="325"/>
    </row>
    <row r="297" spans="1:12" s="11" customFormat="1" ht="20.25" customHeight="1" x14ac:dyDescent="0.25">
      <c r="A297" s="312" t="s">
        <v>139</v>
      </c>
      <c r="B297" s="177"/>
      <c r="C297" s="172"/>
      <c r="D297" s="225" t="s">
        <v>316</v>
      </c>
      <c r="E297" s="156" t="s">
        <v>11</v>
      </c>
      <c r="F297" s="6">
        <f>F299+F300</f>
        <v>48318.69</v>
      </c>
      <c r="G297" s="6">
        <f>G299+G300</f>
        <v>11102.53</v>
      </c>
      <c r="H297" s="6">
        <f>H299+H300</f>
        <v>11102.53</v>
      </c>
      <c r="I297" s="35">
        <f>G297/F297*100</f>
        <v>22.977713178896199</v>
      </c>
      <c r="J297" s="146">
        <v>98.999957667306461</v>
      </c>
      <c r="K297" s="179"/>
      <c r="L297" s="180"/>
    </row>
    <row r="298" spans="1:12" s="11" customFormat="1" ht="20.25" x14ac:dyDescent="0.25">
      <c r="A298" s="176"/>
      <c r="B298" s="177"/>
      <c r="C298" s="172"/>
      <c r="D298" s="226"/>
      <c r="E298" s="156" t="s">
        <v>18</v>
      </c>
      <c r="F298" s="6"/>
      <c r="G298" s="6"/>
      <c r="H298" s="6"/>
      <c r="I298" s="35"/>
      <c r="J298" s="47"/>
      <c r="K298" s="179"/>
      <c r="L298" s="180"/>
    </row>
    <row r="299" spans="1:12" s="11" customFormat="1" ht="40.5" x14ac:dyDescent="0.25">
      <c r="A299" s="176"/>
      <c r="B299" s="177"/>
      <c r="C299" s="172"/>
      <c r="D299" s="226"/>
      <c r="E299" s="156" t="s">
        <v>13</v>
      </c>
      <c r="F299" s="6">
        <v>47835.5</v>
      </c>
      <c r="G299" s="6">
        <v>10991.5</v>
      </c>
      <c r="H299" s="6">
        <v>10991.5</v>
      </c>
      <c r="I299" s="35">
        <f>G299/F299*100</f>
        <v>22.977704842637788</v>
      </c>
      <c r="J299" s="146">
        <v>98.999957667306461</v>
      </c>
      <c r="K299" s="179"/>
      <c r="L299" s="180"/>
    </row>
    <row r="300" spans="1:12" s="11" customFormat="1" ht="45.75" customHeight="1" x14ac:dyDescent="0.25">
      <c r="A300" s="176"/>
      <c r="B300" s="177"/>
      <c r="C300" s="172"/>
      <c r="D300" s="227"/>
      <c r="E300" s="156" t="s">
        <v>14</v>
      </c>
      <c r="F300" s="6">
        <v>483.19</v>
      </c>
      <c r="G300" s="6">
        <v>111.03</v>
      </c>
      <c r="H300" s="6">
        <v>111.03</v>
      </c>
      <c r="I300" s="47">
        <f>G300/F300*100</f>
        <v>22.978538463130445</v>
      </c>
      <c r="J300" s="146">
        <v>98.999957667306461</v>
      </c>
      <c r="K300" s="179"/>
      <c r="L300" s="180"/>
    </row>
    <row r="301" spans="1:12" s="11" customFormat="1" ht="20.25" customHeight="1" x14ac:dyDescent="0.25">
      <c r="A301" s="176" t="s">
        <v>140</v>
      </c>
      <c r="B301" s="177"/>
      <c r="C301" s="172"/>
      <c r="D301" s="225" t="s">
        <v>317</v>
      </c>
      <c r="E301" s="156" t="s">
        <v>11</v>
      </c>
      <c r="F301" s="6">
        <f>F303+F304</f>
        <v>228057.97999999998</v>
      </c>
      <c r="G301" s="6">
        <f>G303+G304</f>
        <v>505.05</v>
      </c>
      <c r="H301" s="6">
        <f>H303+H304</f>
        <v>220.8</v>
      </c>
      <c r="I301" s="35">
        <f>G301/F301*100</f>
        <v>0.22145684180838576</v>
      </c>
      <c r="J301" s="146">
        <v>98.999957667306461</v>
      </c>
      <c r="K301" s="179"/>
      <c r="L301" s="180"/>
    </row>
    <row r="302" spans="1:12" s="11" customFormat="1" ht="20.25" x14ac:dyDescent="0.25">
      <c r="A302" s="176"/>
      <c r="B302" s="177"/>
      <c r="C302" s="172"/>
      <c r="D302" s="226"/>
      <c r="E302" s="156" t="s">
        <v>18</v>
      </c>
      <c r="F302" s="6"/>
      <c r="G302" s="6"/>
      <c r="H302" s="6"/>
      <c r="I302" s="35"/>
      <c r="J302" s="47"/>
      <c r="K302" s="179"/>
      <c r="L302" s="180"/>
    </row>
    <row r="303" spans="1:12" s="11" customFormat="1" ht="40.5" x14ac:dyDescent="0.25">
      <c r="A303" s="176"/>
      <c r="B303" s="177"/>
      <c r="C303" s="172"/>
      <c r="D303" s="226"/>
      <c r="E303" s="156" t="s">
        <v>13</v>
      </c>
      <c r="F303" s="6">
        <v>225777.4</v>
      </c>
      <c r="G303" s="6">
        <v>500</v>
      </c>
      <c r="H303" s="6">
        <v>218.59</v>
      </c>
      <c r="I303" s="35">
        <f>G303/F303*100</f>
        <v>0.22145706346162192</v>
      </c>
      <c r="J303" s="146">
        <v>98.999957667306461</v>
      </c>
      <c r="K303" s="179"/>
      <c r="L303" s="180"/>
    </row>
    <row r="304" spans="1:12" s="11" customFormat="1" ht="39" customHeight="1" x14ac:dyDescent="0.25">
      <c r="A304" s="176"/>
      <c r="B304" s="177"/>
      <c r="C304" s="172"/>
      <c r="D304" s="227"/>
      <c r="E304" s="156" t="s">
        <v>14</v>
      </c>
      <c r="F304" s="6">
        <v>2280.58</v>
      </c>
      <c r="G304" s="6">
        <v>5.05</v>
      </c>
      <c r="H304" s="6">
        <v>2.21</v>
      </c>
      <c r="I304" s="47">
        <f>G304/F304*100</f>
        <v>0.22143489813994688</v>
      </c>
      <c r="J304" s="146">
        <v>98.999957667306461</v>
      </c>
      <c r="K304" s="179"/>
      <c r="L304" s="180"/>
    </row>
    <row r="305" spans="1:12" s="18" customFormat="1" ht="20.25" customHeight="1" x14ac:dyDescent="0.25">
      <c r="A305" s="183" t="s">
        <v>41</v>
      </c>
      <c r="B305" s="310"/>
      <c r="C305" s="181" t="s">
        <v>322</v>
      </c>
      <c r="D305" s="328"/>
      <c r="E305" s="157" t="s">
        <v>11</v>
      </c>
      <c r="F305" s="143">
        <f>F307+F308</f>
        <v>1223038.98</v>
      </c>
      <c r="G305" s="143">
        <f>G307+G308</f>
        <v>372729.58</v>
      </c>
      <c r="H305" s="143">
        <f>H307+H308</f>
        <v>208530.19999999998</v>
      </c>
      <c r="I305" s="145">
        <f>G305/F305*100</f>
        <v>30.475690971026943</v>
      </c>
      <c r="J305" s="145">
        <f>H305/G305*100</f>
        <v>55.946780505051407</v>
      </c>
      <c r="K305" s="197" t="s">
        <v>30</v>
      </c>
      <c r="L305" s="325"/>
    </row>
    <row r="306" spans="1:12" s="18" customFormat="1" ht="20.25" x14ac:dyDescent="0.25">
      <c r="A306" s="183"/>
      <c r="B306" s="310"/>
      <c r="C306" s="181"/>
      <c r="D306" s="329"/>
      <c r="E306" s="157" t="s">
        <v>18</v>
      </c>
      <c r="F306" s="143"/>
      <c r="G306" s="143"/>
      <c r="H306" s="143"/>
      <c r="I306" s="145"/>
      <c r="J306" s="145"/>
      <c r="K306" s="197"/>
      <c r="L306" s="325"/>
    </row>
    <row r="307" spans="1:12" s="18" customFormat="1" ht="40.5" x14ac:dyDescent="0.25">
      <c r="A307" s="183"/>
      <c r="B307" s="310"/>
      <c r="C307" s="181"/>
      <c r="D307" s="329"/>
      <c r="E307" s="157" t="s">
        <v>13</v>
      </c>
      <c r="F307" s="143">
        <f>F311+F315</f>
        <v>1009303.1000000001</v>
      </c>
      <c r="G307" s="143">
        <f t="shared" ref="G307:H307" si="50">G311+G315</f>
        <v>312574.64</v>
      </c>
      <c r="H307" s="143">
        <f t="shared" si="50"/>
        <v>176912.77</v>
      </c>
      <c r="I307" s="145">
        <f t="shared" ref="I307:J309" si="51">G307/F307*100</f>
        <v>30.969353011994116</v>
      </c>
      <c r="J307" s="145">
        <f t="shared" si="51"/>
        <v>56.598567945243403</v>
      </c>
      <c r="K307" s="197"/>
      <c r="L307" s="325"/>
    </row>
    <row r="308" spans="1:12" s="18" customFormat="1" ht="49.5" customHeight="1" x14ac:dyDescent="0.25">
      <c r="A308" s="183"/>
      <c r="B308" s="310"/>
      <c r="C308" s="181"/>
      <c r="D308" s="330"/>
      <c r="E308" s="157" t="s">
        <v>14</v>
      </c>
      <c r="F308" s="143">
        <f>F312+F316</f>
        <v>213735.88</v>
      </c>
      <c r="G308" s="143">
        <f t="shared" ref="G308:H308" si="52">G312+G316</f>
        <v>60154.939999999995</v>
      </c>
      <c r="H308" s="143">
        <f t="shared" si="52"/>
        <v>31617.43</v>
      </c>
      <c r="I308" s="150">
        <f t="shared" si="51"/>
        <v>28.14452117257991</v>
      </c>
      <c r="J308" s="145">
        <f t="shared" si="51"/>
        <v>52.559989254415349</v>
      </c>
      <c r="K308" s="197"/>
      <c r="L308" s="325"/>
    </row>
    <row r="309" spans="1:12" s="11" customFormat="1" ht="20.25" customHeight="1" x14ac:dyDescent="0.25">
      <c r="A309" s="176" t="s">
        <v>349</v>
      </c>
      <c r="B309" s="177"/>
      <c r="C309" s="172"/>
      <c r="D309" s="178" t="s">
        <v>254</v>
      </c>
      <c r="E309" s="156" t="s">
        <v>11</v>
      </c>
      <c r="F309" s="6">
        <f>F311+F312</f>
        <v>1015909.01</v>
      </c>
      <c r="G309" s="6">
        <f>G311+G312</f>
        <v>343952.81</v>
      </c>
      <c r="H309" s="6">
        <f>H311+H312</f>
        <v>197506.06</v>
      </c>
      <c r="I309" s="35">
        <f t="shared" si="51"/>
        <v>33.856655134892442</v>
      </c>
      <c r="J309" s="35">
        <f t="shared" si="51"/>
        <v>57.422429547820819</v>
      </c>
      <c r="K309" s="179"/>
      <c r="L309" s="180"/>
    </row>
    <row r="310" spans="1:12" s="11" customFormat="1" ht="20.25" customHeight="1" x14ac:dyDescent="0.25">
      <c r="A310" s="176"/>
      <c r="B310" s="177"/>
      <c r="C310" s="172"/>
      <c r="D310" s="178"/>
      <c r="E310" s="156" t="s">
        <v>18</v>
      </c>
      <c r="F310" s="6"/>
      <c r="G310" s="6"/>
      <c r="H310" s="6"/>
      <c r="I310" s="35"/>
      <c r="J310" s="47"/>
      <c r="K310" s="179"/>
      <c r="L310" s="180"/>
    </row>
    <row r="311" spans="1:12" s="11" customFormat="1" ht="40.5" x14ac:dyDescent="0.25">
      <c r="A311" s="176"/>
      <c r="B311" s="177"/>
      <c r="C311" s="172"/>
      <c r="D311" s="178"/>
      <c r="E311" s="156" t="s">
        <v>13</v>
      </c>
      <c r="F311" s="6">
        <v>885633.3</v>
      </c>
      <c r="G311" s="6">
        <v>299101.36</v>
      </c>
      <c r="H311" s="6">
        <v>171751.27</v>
      </c>
      <c r="I311" s="35">
        <f>G311/F311*100</f>
        <v>33.772596400790256</v>
      </c>
      <c r="J311" s="35">
        <f>H311/G311*100</f>
        <v>57.422430309243666</v>
      </c>
      <c r="K311" s="179"/>
      <c r="L311" s="180"/>
    </row>
    <row r="312" spans="1:12" s="11" customFormat="1" ht="39" customHeight="1" x14ac:dyDescent="0.25">
      <c r="A312" s="176"/>
      <c r="B312" s="177"/>
      <c r="C312" s="172"/>
      <c r="D312" s="178"/>
      <c r="E312" s="156" t="s">
        <v>14</v>
      </c>
      <c r="F312" s="6">
        <v>130275.71</v>
      </c>
      <c r="G312" s="6">
        <v>44851.45</v>
      </c>
      <c r="H312" s="6">
        <v>25754.79</v>
      </c>
      <c r="I312" s="35">
        <f>G312/F312*100</f>
        <v>34.428098683937314</v>
      </c>
      <c r="J312" s="35">
        <f>H312/G312*100</f>
        <v>57.422424470111899</v>
      </c>
      <c r="K312" s="179"/>
      <c r="L312" s="180"/>
    </row>
    <row r="313" spans="1:12" s="11" customFormat="1" ht="20.25" customHeight="1" x14ac:dyDescent="0.25">
      <c r="A313" s="176" t="s">
        <v>350</v>
      </c>
      <c r="B313" s="177"/>
      <c r="C313" s="172"/>
      <c r="D313" s="178" t="s">
        <v>377</v>
      </c>
      <c r="E313" s="156" t="s">
        <v>11</v>
      </c>
      <c r="F313" s="6">
        <f>F315+F316</f>
        <v>207129.97</v>
      </c>
      <c r="G313" s="6">
        <f>G315+G316</f>
        <v>28776.77</v>
      </c>
      <c r="H313" s="6">
        <f>H315+H316</f>
        <v>11024.14</v>
      </c>
      <c r="I313" s="35">
        <f>G313/F313*100</f>
        <v>13.893098135436412</v>
      </c>
      <c r="J313" s="47">
        <v>0</v>
      </c>
      <c r="K313" s="179"/>
      <c r="L313" s="180"/>
    </row>
    <row r="314" spans="1:12" s="11" customFormat="1" ht="20.25" customHeight="1" x14ac:dyDescent="0.25">
      <c r="A314" s="176"/>
      <c r="B314" s="177"/>
      <c r="C314" s="172"/>
      <c r="D314" s="178"/>
      <c r="E314" s="156" t="s">
        <v>18</v>
      </c>
      <c r="F314" s="6"/>
      <c r="G314" s="31"/>
      <c r="H314" s="6"/>
      <c r="I314" s="35"/>
      <c r="J314" s="47"/>
      <c r="K314" s="179"/>
      <c r="L314" s="180"/>
    </row>
    <row r="315" spans="1:12" s="11" customFormat="1" ht="40.5" x14ac:dyDescent="0.25">
      <c r="A315" s="176"/>
      <c r="B315" s="177"/>
      <c r="C315" s="172"/>
      <c r="D315" s="178"/>
      <c r="E315" s="156" t="s">
        <v>13</v>
      </c>
      <c r="F315" s="6">
        <v>123669.8</v>
      </c>
      <c r="G315" s="6">
        <v>13473.28</v>
      </c>
      <c r="H315" s="6">
        <v>5161.5</v>
      </c>
      <c r="I315" s="35">
        <f>G315/F315*100</f>
        <v>10.894559544852504</v>
      </c>
      <c r="J315" s="47">
        <v>0</v>
      </c>
      <c r="K315" s="179"/>
      <c r="L315" s="180"/>
    </row>
    <row r="316" spans="1:12" s="11" customFormat="1" ht="43.5" customHeight="1" x14ac:dyDescent="0.25">
      <c r="A316" s="176"/>
      <c r="B316" s="177"/>
      <c r="C316" s="172"/>
      <c r="D316" s="178"/>
      <c r="E316" s="156" t="s">
        <v>14</v>
      </c>
      <c r="F316" s="6">
        <v>83460.17</v>
      </c>
      <c r="G316" s="6">
        <v>15303.49</v>
      </c>
      <c r="H316" s="6">
        <v>5862.64</v>
      </c>
      <c r="I316" s="35">
        <f>G316/F316*100</f>
        <v>18.336279449227099</v>
      </c>
      <c r="J316" s="47">
        <v>0</v>
      </c>
      <c r="K316" s="179"/>
      <c r="L316" s="180"/>
    </row>
    <row r="317" spans="1:12" s="11" customFormat="1" ht="20.25" customHeight="1" x14ac:dyDescent="0.25">
      <c r="A317" s="183" t="s">
        <v>351</v>
      </c>
      <c r="B317" s="183"/>
      <c r="C317" s="181" t="s">
        <v>388</v>
      </c>
      <c r="D317" s="181"/>
      <c r="E317" s="157" t="s">
        <v>11</v>
      </c>
      <c r="F317" s="143">
        <f>F319+F320</f>
        <v>9122889.4400000013</v>
      </c>
      <c r="G317" s="143">
        <f>G319+G320</f>
        <v>4723965.99</v>
      </c>
      <c r="H317" s="143">
        <f>H319+H320</f>
        <v>3954697.8400000003</v>
      </c>
      <c r="I317" s="145">
        <f>G317/F317*100</f>
        <v>51.78146705677932</v>
      </c>
      <c r="J317" s="150">
        <v>82.412510858200648</v>
      </c>
      <c r="K317" s="197"/>
      <c r="L317" s="180"/>
    </row>
    <row r="318" spans="1:12" s="11" customFormat="1" ht="20.25" customHeight="1" x14ac:dyDescent="0.25">
      <c r="A318" s="183"/>
      <c r="B318" s="183"/>
      <c r="C318" s="181"/>
      <c r="D318" s="181"/>
      <c r="E318" s="157" t="s">
        <v>18</v>
      </c>
      <c r="F318" s="143"/>
      <c r="G318" s="143"/>
      <c r="H318" s="143"/>
      <c r="I318" s="145"/>
      <c r="J318" s="150"/>
      <c r="K318" s="197"/>
      <c r="L318" s="180"/>
    </row>
    <row r="319" spans="1:12" s="11" customFormat="1" ht="40.5" x14ac:dyDescent="0.25">
      <c r="A319" s="183"/>
      <c r="B319" s="183"/>
      <c r="C319" s="181"/>
      <c r="D319" s="181"/>
      <c r="E319" s="157" t="s">
        <v>13</v>
      </c>
      <c r="F319" s="143">
        <f>F323+F327+F331+F335+F339+F343</f>
        <v>8771232.8000000007</v>
      </c>
      <c r="G319" s="143">
        <f t="shared" ref="G319:H319" si="53">G323+G327+G331+G335+G339+G343</f>
        <v>4534056.26</v>
      </c>
      <c r="H319" s="143">
        <f t="shared" si="53"/>
        <v>3799736.3200000003</v>
      </c>
      <c r="I319" s="145">
        <f>G319/F319*100</f>
        <v>51.69234887939583</v>
      </c>
      <c r="J319" s="145">
        <f>H319/G319*100</f>
        <v>83.804348735628622</v>
      </c>
      <c r="K319" s="197"/>
      <c r="L319" s="180"/>
    </row>
    <row r="320" spans="1:12" s="11" customFormat="1" ht="43.5" customHeight="1" x14ac:dyDescent="0.25">
      <c r="A320" s="183"/>
      <c r="B320" s="183"/>
      <c r="C320" s="181"/>
      <c r="D320" s="181"/>
      <c r="E320" s="157" t="s">
        <v>14</v>
      </c>
      <c r="F320" s="143">
        <f>F324+F328+F332+F336+F340+F344</f>
        <v>351656.64</v>
      </c>
      <c r="G320" s="143">
        <f t="shared" ref="G320:H320" si="54">G324+G328+G332+G336+G340+G344</f>
        <v>189909.72999999998</v>
      </c>
      <c r="H320" s="143">
        <f t="shared" si="54"/>
        <v>154961.51999999999</v>
      </c>
      <c r="I320" s="145">
        <f>G320/F320*100</f>
        <v>54.004306587243732</v>
      </c>
      <c r="J320" s="145">
        <f>H320/G320*100</f>
        <v>81.597462120555903</v>
      </c>
      <c r="K320" s="197"/>
      <c r="L320" s="180"/>
    </row>
    <row r="321" spans="1:14" s="11" customFormat="1" ht="20.25" customHeight="1" x14ac:dyDescent="0.25">
      <c r="A321" s="312" t="s">
        <v>382</v>
      </c>
      <c r="B321" s="177"/>
      <c r="C321" s="225"/>
      <c r="D321" s="178" t="s">
        <v>247</v>
      </c>
      <c r="E321" s="156" t="s">
        <v>11</v>
      </c>
      <c r="F321" s="6">
        <f>F323+F324</f>
        <v>1072.4199999999998</v>
      </c>
      <c r="G321" s="6">
        <f>G323+G324</f>
        <v>1072.4199999999998</v>
      </c>
      <c r="H321" s="6">
        <f>H323+H324</f>
        <v>0</v>
      </c>
      <c r="I321" s="35">
        <v>0</v>
      </c>
      <c r="J321" s="31">
        <v>0</v>
      </c>
      <c r="K321" s="179"/>
      <c r="L321" s="326"/>
    </row>
    <row r="322" spans="1:14" s="11" customFormat="1" ht="20.25" x14ac:dyDescent="0.25">
      <c r="A322" s="176"/>
      <c r="B322" s="177"/>
      <c r="C322" s="226"/>
      <c r="D322" s="178"/>
      <c r="E322" s="156" t="s">
        <v>18</v>
      </c>
      <c r="F322" s="6"/>
      <c r="G322" s="6"/>
      <c r="H322" s="6"/>
      <c r="I322" s="35"/>
      <c r="J322" s="47"/>
      <c r="K322" s="179"/>
      <c r="L322" s="326"/>
    </row>
    <row r="323" spans="1:14" s="11" customFormat="1" ht="40.5" x14ac:dyDescent="0.25">
      <c r="A323" s="176"/>
      <c r="B323" s="177"/>
      <c r="C323" s="226"/>
      <c r="D323" s="178"/>
      <c r="E323" s="156" t="s">
        <v>13</v>
      </c>
      <c r="F323" s="6">
        <v>1018.8</v>
      </c>
      <c r="G323" s="6">
        <v>1018.8</v>
      </c>
      <c r="H323" s="6">
        <v>0</v>
      </c>
      <c r="I323" s="35">
        <v>0</v>
      </c>
      <c r="J323" s="31">
        <v>0</v>
      </c>
      <c r="K323" s="179"/>
      <c r="L323" s="326"/>
    </row>
    <row r="324" spans="1:14" s="11" customFormat="1" ht="108" customHeight="1" x14ac:dyDescent="0.25">
      <c r="A324" s="176"/>
      <c r="B324" s="177"/>
      <c r="C324" s="227"/>
      <c r="D324" s="178"/>
      <c r="E324" s="156" t="s">
        <v>14</v>
      </c>
      <c r="F324" s="6">
        <v>53.62</v>
      </c>
      <c r="G324" s="6">
        <v>53.62</v>
      </c>
      <c r="H324" s="31">
        <v>0</v>
      </c>
      <c r="I324" s="35">
        <v>0</v>
      </c>
      <c r="J324" s="31">
        <v>0</v>
      </c>
      <c r="K324" s="179"/>
      <c r="L324" s="326"/>
    </row>
    <row r="325" spans="1:14" s="11" customFormat="1" ht="20.25" customHeight="1" x14ac:dyDescent="0.25">
      <c r="A325" s="176" t="s">
        <v>383</v>
      </c>
      <c r="B325" s="177"/>
      <c r="C325" s="172"/>
      <c r="D325" s="178" t="s">
        <v>212</v>
      </c>
      <c r="E325" s="156" t="s">
        <v>11</v>
      </c>
      <c r="F325" s="6">
        <f>F327+F328</f>
        <v>1982952.2</v>
      </c>
      <c r="G325" s="6">
        <f>G327+G328</f>
        <v>1338734.95</v>
      </c>
      <c r="H325" s="6">
        <f>H327+H328</f>
        <v>1273429.3799999999</v>
      </c>
      <c r="I325" s="35">
        <f>G325/F325*100</f>
        <v>67.512214868316036</v>
      </c>
      <c r="J325" s="35">
        <f>H325/G325*100</f>
        <v>95.121844693753602</v>
      </c>
      <c r="K325" s="179"/>
      <c r="L325" s="180"/>
    </row>
    <row r="326" spans="1:14" s="11" customFormat="1" ht="20.25" x14ac:dyDescent="0.25">
      <c r="A326" s="176"/>
      <c r="B326" s="177"/>
      <c r="C326" s="172"/>
      <c r="D326" s="178"/>
      <c r="E326" s="156" t="s">
        <v>18</v>
      </c>
      <c r="F326" s="6"/>
      <c r="G326" s="6"/>
      <c r="H326" s="6"/>
      <c r="I326" s="35"/>
      <c r="J326" s="47"/>
      <c r="K326" s="179"/>
      <c r="L326" s="180"/>
    </row>
    <row r="327" spans="1:14" s="11" customFormat="1" ht="40.5" x14ac:dyDescent="0.25">
      <c r="A327" s="176"/>
      <c r="B327" s="177"/>
      <c r="C327" s="172"/>
      <c r="D327" s="178"/>
      <c r="E327" s="156" t="s">
        <v>13</v>
      </c>
      <c r="F327" s="6">
        <v>1982952.2</v>
      </c>
      <c r="G327" s="6">
        <v>1338734.95</v>
      </c>
      <c r="H327" s="6">
        <v>1273429.3799999999</v>
      </c>
      <c r="I327" s="35">
        <f>G327/F327*100</f>
        <v>67.512214868316036</v>
      </c>
      <c r="J327" s="35">
        <f>H327/G327*100</f>
        <v>95.121844693753602</v>
      </c>
      <c r="K327" s="179"/>
      <c r="L327" s="180"/>
    </row>
    <row r="328" spans="1:14" s="11" customFormat="1" ht="104.25" customHeight="1" x14ac:dyDescent="0.25">
      <c r="A328" s="176"/>
      <c r="B328" s="177"/>
      <c r="C328" s="172"/>
      <c r="D328" s="178"/>
      <c r="E328" s="156" t="s">
        <v>14</v>
      </c>
      <c r="F328" s="31">
        <v>0</v>
      </c>
      <c r="G328" s="31">
        <v>0</v>
      </c>
      <c r="H328" s="31">
        <v>0</v>
      </c>
      <c r="I328" s="35">
        <v>0</v>
      </c>
      <c r="J328" s="47">
        <v>0</v>
      </c>
      <c r="K328" s="179"/>
      <c r="L328" s="180"/>
    </row>
    <row r="329" spans="1:14" s="11" customFormat="1" ht="20.25" customHeight="1" x14ac:dyDescent="0.25">
      <c r="A329" s="176" t="s">
        <v>384</v>
      </c>
      <c r="B329" s="177"/>
      <c r="C329" s="172"/>
      <c r="D329" s="178" t="s">
        <v>201</v>
      </c>
      <c r="E329" s="156" t="s">
        <v>11</v>
      </c>
      <c r="F329" s="6">
        <f>F331+F332</f>
        <v>2550584</v>
      </c>
      <c r="G329" s="6">
        <f>G331+G332</f>
        <v>1090062.6599999999</v>
      </c>
      <c r="H329" s="6">
        <f>H331+H332</f>
        <v>1019629.6799999999</v>
      </c>
      <c r="I329" s="35">
        <f>G329/F329*100</f>
        <v>42.737767507363017</v>
      </c>
      <c r="J329" s="35">
        <f>H329/G329*100</f>
        <v>93.538630155444451</v>
      </c>
      <c r="K329" s="179"/>
      <c r="L329" s="180"/>
      <c r="M329" s="9"/>
      <c r="N329" s="9"/>
    </row>
    <row r="330" spans="1:14" s="11" customFormat="1" ht="20.25" x14ac:dyDescent="0.25">
      <c r="A330" s="176"/>
      <c r="B330" s="177"/>
      <c r="C330" s="172"/>
      <c r="D330" s="178"/>
      <c r="E330" s="156" t="s">
        <v>18</v>
      </c>
      <c r="F330" s="6"/>
      <c r="G330" s="6"/>
      <c r="H330" s="6"/>
      <c r="I330" s="35"/>
      <c r="J330" s="47"/>
      <c r="K330" s="179"/>
      <c r="L330" s="180"/>
      <c r="M330" s="9"/>
      <c r="N330" s="9"/>
    </row>
    <row r="331" spans="1:14" s="11" customFormat="1" ht="40.5" x14ac:dyDescent="0.25">
      <c r="A331" s="176"/>
      <c r="B331" s="177"/>
      <c r="C331" s="172"/>
      <c r="D331" s="178"/>
      <c r="E331" s="156" t="s">
        <v>13</v>
      </c>
      <c r="F331" s="5">
        <v>2423054.7999999998</v>
      </c>
      <c r="G331" s="5">
        <v>1035559.7</v>
      </c>
      <c r="H331" s="5">
        <v>968648.2</v>
      </c>
      <c r="I331" s="35">
        <f t="shared" ref="I331:J333" si="55">G331/F331*100</f>
        <v>42.737774647110747</v>
      </c>
      <c r="J331" s="35">
        <f t="shared" si="55"/>
        <v>93.538614915199972</v>
      </c>
      <c r="K331" s="179"/>
      <c r="L331" s="180"/>
      <c r="M331" s="9"/>
      <c r="N331" s="9"/>
    </row>
    <row r="332" spans="1:14" s="11" customFormat="1" ht="64.5" customHeight="1" x14ac:dyDescent="0.25">
      <c r="A332" s="176"/>
      <c r="B332" s="177"/>
      <c r="C332" s="172"/>
      <c r="D332" s="178"/>
      <c r="E332" s="156" t="s">
        <v>14</v>
      </c>
      <c r="F332" s="5">
        <v>127529.2</v>
      </c>
      <c r="G332" s="5">
        <v>54502.96</v>
      </c>
      <c r="H332" s="5">
        <v>50981.48</v>
      </c>
      <c r="I332" s="35">
        <f t="shared" si="55"/>
        <v>42.737631852156213</v>
      </c>
      <c r="J332" s="35">
        <f t="shared" si="55"/>
        <v>93.538919721057354</v>
      </c>
      <c r="K332" s="179"/>
      <c r="L332" s="180"/>
      <c r="M332" s="9"/>
      <c r="N332" s="46"/>
    </row>
    <row r="333" spans="1:14" s="11" customFormat="1" ht="20.25" customHeight="1" x14ac:dyDescent="0.25">
      <c r="A333" s="176" t="s">
        <v>385</v>
      </c>
      <c r="B333" s="177"/>
      <c r="C333" s="172"/>
      <c r="D333" s="178" t="s">
        <v>212</v>
      </c>
      <c r="E333" s="156" t="s">
        <v>11</v>
      </c>
      <c r="F333" s="6">
        <f>F335+F336</f>
        <v>106804.4</v>
      </c>
      <c r="G333" s="6">
        <f>G335+G336</f>
        <v>48235.65</v>
      </c>
      <c r="H333" s="6">
        <f>H335+H336</f>
        <v>43247.99</v>
      </c>
      <c r="I333" s="35">
        <f t="shared" si="55"/>
        <v>45.16260566044096</v>
      </c>
      <c r="J333" s="35">
        <f t="shared" si="55"/>
        <v>89.659805558751657</v>
      </c>
      <c r="K333" s="179"/>
      <c r="L333" s="180"/>
    </row>
    <row r="334" spans="1:14" s="11" customFormat="1" ht="20.25" customHeight="1" x14ac:dyDescent="0.25">
      <c r="A334" s="176"/>
      <c r="B334" s="177"/>
      <c r="C334" s="172"/>
      <c r="D334" s="178"/>
      <c r="E334" s="156" t="s">
        <v>18</v>
      </c>
      <c r="F334" s="6"/>
      <c r="G334" s="6"/>
      <c r="H334" s="6"/>
      <c r="I334" s="35"/>
      <c r="J334" s="47"/>
      <c r="K334" s="179"/>
      <c r="L334" s="180"/>
    </row>
    <row r="335" spans="1:14" s="11" customFormat="1" ht="40.5" x14ac:dyDescent="0.25">
      <c r="A335" s="176"/>
      <c r="B335" s="177"/>
      <c r="C335" s="172"/>
      <c r="D335" s="178"/>
      <c r="E335" s="156" t="s">
        <v>13</v>
      </c>
      <c r="F335" s="6">
        <v>106804.4</v>
      </c>
      <c r="G335" s="6">
        <v>48235.65</v>
      </c>
      <c r="H335" s="6">
        <v>43247.99</v>
      </c>
      <c r="I335" s="35">
        <f>G335/F335*100</f>
        <v>45.16260566044096</v>
      </c>
      <c r="J335" s="35">
        <f>H335/G335*100</f>
        <v>89.659805558751657</v>
      </c>
      <c r="K335" s="179"/>
      <c r="L335" s="180"/>
    </row>
    <row r="336" spans="1:14" s="11" customFormat="1" ht="105" customHeight="1" x14ac:dyDescent="0.25">
      <c r="A336" s="176"/>
      <c r="B336" s="177"/>
      <c r="C336" s="172"/>
      <c r="D336" s="178"/>
      <c r="E336" s="156" t="s">
        <v>14</v>
      </c>
      <c r="F336" s="31">
        <v>0</v>
      </c>
      <c r="G336" s="31">
        <v>0</v>
      </c>
      <c r="H336" s="31">
        <v>0</v>
      </c>
      <c r="I336" s="35">
        <v>0</v>
      </c>
      <c r="J336" s="47">
        <v>0</v>
      </c>
      <c r="K336" s="179"/>
      <c r="L336" s="180"/>
    </row>
    <row r="337" spans="1:14" s="11" customFormat="1" ht="20.25" customHeight="1" x14ac:dyDescent="0.25">
      <c r="A337" s="176" t="s">
        <v>386</v>
      </c>
      <c r="B337" s="177"/>
      <c r="C337" s="172"/>
      <c r="D337" s="178" t="s">
        <v>320</v>
      </c>
      <c r="E337" s="156" t="s">
        <v>11</v>
      </c>
      <c r="F337" s="6">
        <f>F339+F340</f>
        <v>4438476.42</v>
      </c>
      <c r="G337" s="6">
        <f>G339+G340</f>
        <v>2245860.31</v>
      </c>
      <c r="H337" s="6">
        <f>H339+H340</f>
        <v>1618390.79</v>
      </c>
      <c r="I337" s="35">
        <f>G337/F337*100</f>
        <v>50.599802668321935</v>
      </c>
      <c r="J337" s="35">
        <f>H337/G337*100</f>
        <v>72.061061981187962</v>
      </c>
      <c r="K337" s="179"/>
      <c r="L337" s="180"/>
    </row>
    <row r="338" spans="1:14" s="11" customFormat="1" ht="20.25" customHeight="1" x14ac:dyDescent="0.25">
      <c r="A338" s="176"/>
      <c r="B338" s="177"/>
      <c r="C338" s="172"/>
      <c r="D338" s="178"/>
      <c r="E338" s="156" t="s">
        <v>18</v>
      </c>
      <c r="F338" s="6"/>
      <c r="G338" s="6"/>
      <c r="H338" s="6"/>
      <c r="I338" s="35"/>
      <c r="J338" s="47"/>
      <c r="K338" s="179"/>
      <c r="L338" s="180"/>
    </row>
    <row r="339" spans="1:14" s="11" customFormat="1" ht="40.5" x14ac:dyDescent="0.25">
      <c r="A339" s="176"/>
      <c r="B339" s="177"/>
      <c r="C339" s="172"/>
      <c r="D339" s="178"/>
      <c r="E339" s="156" t="s">
        <v>13</v>
      </c>
      <c r="F339" s="6">
        <v>4216552.5999999996</v>
      </c>
      <c r="G339" s="6">
        <v>2110507.16</v>
      </c>
      <c r="H339" s="6">
        <v>1514410.75</v>
      </c>
      <c r="I339" s="35">
        <f>G339/F339*100</f>
        <v>50.052907201964004</v>
      </c>
      <c r="J339" s="35">
        <f>H339/G339*100</f>
        <v>71.755774095549612</v>
      </c>
      <c r="K339" s="179"/>
      <c r="L339" s="180"/>
    </row>
    <row r="340" spans="1:14" s="11" customFormat="1" ht="62.25" customHeight="1" x14ac:dyDescent="0.25">
      <c r="A340" s="176"/>
      <c r="B340" s="177"/>
      <c r="C340" s="172"/>
      <c r="D340" s="178"/>
      <c r="E340" s="156" t="s">
        <v>14</v>
      </c>
      <c r="F340" s="6">
        <v>221923.82</v>
      </c>
      <c r="G340" s="6">
        <v>135353.15</v>
      </c>
      <c r="H340" s="6">
        <v>103980.04</v>
      </c>
      <c r="I340" s="35">
        <f>G340/F340*100</f>
        <v>60.990816578409643</v>
      </c>
      <c r="J340" s="35">
        <f>H340/G340*100</f>
        <v>76.821293039726086</v>
      </c>
      <c r="K340" s="179"/>
      <c r="L340" s="180"/>
    </row>
    <row r="341" spans="1:14" s="11" customFormat="1" ht="20.25" customHeight="1" x14ac:dyDescent="0.25">
      <c r="A341" s="176" t="s">
        <v>389</v>
      </c>
      <c r="B341" s="177"/>
      <c r="C341" s="172"/>
      <c r="D341" s="178" t="s">
        <v>390</v>
      </c>
      <c r="E341" s="156" t="s">
        <v>11</v>
      </c>
      <c r="F341" s="6">
        <f>F343+F344</f>
        <v>43000</v>
      </c>
      <c r="G341" s="6">
        <f>G343+G344</f>
        <v>0</v>
      </c>
      <c r="H341" s="6">
        <f>H343+H344</f>
        <v>0</v>
      </c>
      <c r="I341" s="35">
        <f>G341/F341*100</f>
        <v>0</v>
      </c>
      <c r="J341" s="47">
        <v>0</v>
      </c>
      <c r="K341" s="179"/>
      <c r="L341" s="180"/>
    </row>
    <row r="342" spans="1:14" s="11" customFormat="1" ht="20.25" customHeight="1" x14ac:dyDescent="0.25">
      <c r="A342" s="176"/>
      <c r="B342" s="177"/>
      <c r="C342" s="172"/>
      <c r="D342" s="178"/>
      <c r="E342" s="156" t="s">
        <v>18</v>
      </c>
      <c r="F342" s="6"/>
      <c r="G342" s="6"/>
      <c r="H342" s="6"/>
      <c r="I342" s="35"/>
      <c r="J342" s="47"/>
      <c r="K342" s="179"/>
      <c r="L342" s="180"/>
    </row>
    <row r="343" spans="1:14" s="11" customFormat="1" ht="40.5" x14ac:dyDescent="0.25">
      <c r="A343" s="176"/>
      <c r="B343" s="177"/>
      <c r="C343" s="172"/>
      <c r="D343" s="178"/>
      <c r="E343" s="156" t="s">
        <v>13</v>
      </c>
      <c r="F343" s="6">
        <v>40850</v>
      </c>
      <c r="G343" s="6">
        <v>0</v>
      </c>
      <c r="H343" s="6">
        <v>0</v>
      </c>
      <c r="I343" s="35">
        <f>G343/F343*100</f>
        <v>0</v>
      </c>
      <c r="J343" s="47">
        <v>0</v>
      </c>
      <c r="K343" s="179"/>
      <c r="L343" s="180"/>
    </row>
    <row r="344" spans="1:14" s="11" customFormat="1" ht="62.25" customHeight="1" x14ac:dyDescent="0.25">
      <c r="A344" s="176"/>
      <c r="B344" s="177"/>
      <c r="C344" s="172"/>
      <c r="D344" s="178"/>
      <c r="E344" s="156" t="s">
        <v>14</v>
      </c>
      <c r="F344" s="6">
        <v>2150</v>
      </c>
      <c r="G344" s="6">
        <v>0</v>
      </c>
      <c r="H344" s="6">
        <v>0</v>
      </c>
      <c r="I344" s="35">
        <f>G344/F344*100</f>
        <v>0</v>
      </c>
      <c r="J344" s="47">
        <v>0</v>
      </c>
      <c r="K344" s="179"/>
      <c r="L344" s="180"/>
    </row>
    <row r="345" spans="1:14" s="18" customFormat="1" ht="20.25" customHeight="1" x14ac:dyDescent="0.25">
      <c r="A345" s="183" t="s">
        <v>387</v>
      </c>
      <c r="B345" s="310"/>
      <c r="C345" s="181" t="s">
        <v>318</v>
      </c>
      <c r="D345" s="328" t="s">
        <v>319</v>
      </c>
      <c r="E345" s="157" t="s">
        <v>11</v>
      </c>
      <c r="F345" s="143">
        <f>F347+F348</f>
        <v>62209.599999999999</v>
      </c>
      <c r="G345" s="143">
        <f>G347+G348</f>
        <v>62209.599999999999</v>
      </c>
      <c r="H345" s="143">
        <f>H347+H348</f>
        <v>62209.599999999999</v>
      </c>
      <c r="I345" s="145">
        <f>G345/F345*100</f>
        <v>100</v>
      </c>
      <c r="J345" s="145">
        <f>H345/G345*100</f>
        <v>100</v>
      </c>
      <c r="K345" s="197" t="s">
        <v>30</v>
      </c>
      <c r="L345" s="325"/>
    </row>
    <row r="346" spans="1:14" s="18" customFormat="1" ht="20.25" x14ac:dyDescent="0.25">
      <c r="A346" s="183"/>
      <c r="B346" s="310"/>
      <c r="C346" s="181"/>
      <c r="D346" s="329"/>
      <c r="E346" s="157" t="s">
        <v>18</v>
      </c>
      <c r="F346" s="143"/>
      <c r="G346" s="143"/>
      <c r="H346" s="143"/>
      <c r="I346" s="145"/>
      <c r="J346" s="150"/>
      <c r="K346" s="197"/>
      <c r="L346" s="325"/>
    </row>
    <row r="347" spans="1:14" s="18" customFormat="1" ht="40.5" x14ac:dyDescent="0.25">
      <c r="A347" s="183"/>
      <c r="B347" s="310"/>
      <c r="C347" s="181"/>
      <c r="D347" s="329"/>
      <c r="E347" s="157" t="s">
        <v>13</v>
      </c>
      <c r="F347" s="143">
        <v>61587.5</v>
      </c>
      <c r="G347" s="143">
        <v>61587.5</v>
      </c>
      <c r="H347" s="143">
        <v>61587.5</v>
      </c>
      <c r="I347" s="145">
        <f>G347/F347*100</f>
        <v>100</v>
      </c>
      <c r="J347" s="145">
        <f>H347/G347*100</f>
        <v>100</v>
      </c>
      <c r="K347" s="197"/>
      <c r="L347" s="325"/>
    </row>
    <row r="348" spans="1:14" s="18" customFormat="1" ht="66" customHeight="1" x14ac:dyDescent="0.25">
      <c r="A348" s="183"/>
      <c r="B348" s="310"/>
      <c r="C348" s="181"/>
      <c r="D348" s="330"/>
      <c r="E348" s="157" t="s">
        <v>14</v>
      </c>
      <c r="F348" s="143">
        <v>622.1</v>
      </c>
      <c r="G348" s="143">
        <v>622.1</v>
      </c>
      <c r="H348" s="143">
        <v>622.1</v>
      </c>
      <c r="I348" s="150">
        <f>G348/F348*100</f>
        <v>100</v>
      </c>
      <c r="J348" s="145">
        <f>H348/G348*100</f>
        <v>100</v>
      </c>
      <c r="K348" s="197"/>
      <c r="L348" s="325"/>
    </row>
    <row r="349" spans="1:14" s="81" customFormat="1" ht="20.25" customHeight="1" x14ac:dyDescent="0.25">
      <c r="A349" s="264" t="s">
        <v>43</v>
      </c>
      <c r="B349" s="250" t="s">
        <v>213</v>
      </c>
      <c r="C349" s="287"/>
      <c r="D349" s="237"/>
      <c r="E349" s="78" t="s">
        <v>11</v>
      </c>
      <c r="F349" s="91">
        <f>F351+F352</f>
        <v>2506709.04</v>
      </c>
      <c r="G349" s="91">
        <f>G351+G352</f>
        <v>1987058.4100000001</v>
      </c>
      <c r="H349" s="91">
        <f>H351+H352</f>
        <v>1535768.27</v>
      </c>
      <c r="I349" s="92">
        <f t="shared" ref="I349:J352" si="56">G349/F349*100</f>
        <v>79.269607213767429</v>
      </c>
      <c r="J349" s="80">
        <f>H349/G349*100</f>
        <v>77.288531744771404</v>
      </c>
      <c r="K349" s="343" t="s">
        <v>42</v>
      </c>
      <c r="L349" s="237"/>
      <c r="M349" s="283"/>
    </row>
    <row r="350" spans="1:14" s="81" customFormat="1" ht="20.25" x14ac:dyDescent="0.25">
      <c r="A350" s="290"/>
      <c r="B350" s="251"/>
      <c r="C350" s="288"/>
      <c r="D350" s="238"/>
      <c r="E350" s="78" t="s">
        <v>12</v>
      </c>
      <c r="F350" s="91"/>
      <c r="G350" s="91"/>
      <c r="H350" s="91"/>
      <c r="I350" s="93"/>
      <c r="J350" s="93"/>
      <c r="K350" s="344"/>
      <c r="L350" s="238"/>
      <c r="M350" s="283"/>
    </row>
    <row r="351" spans="1:14" s="81" customFormat="1" ht="40.5" x14ac:dyDescent="0.25">
      <c r="A351" s="290"/>
      <c r="B351" s="251"/>
      <c r="C351" s="288"/>
      <c r="D351" s="238"/>
      <c r="E351" s="78" t="s">
        <v>13</v>
      </c>
      <c r="F351" s="91">
        <f>F356+F360+F364+F368</f>
        <v>2481319.9300000002</v>
      </c>
      <c r="G351" s="91">
        <f t="shared" ref="G351:H351" si="57">G356+G360+G364+G368</f>
        <v>1966223.33</v>
      </c>
      <c r="H351" s="91">
        <f t="shared" si="57"/>
        <v>1520151.3</v>
      </c>
      <c r="I351" s="92">
        <f t="shared" si="56"/>
        <v>79.241024352712145</v>
      </c>
      <c r="J351" s="80">
        <f t="shared" si="56"/>
        <v>77.31325718732063</v>
      </c>
      <c r="K351" s="344"/>
      <c r="L351" s="238"/>
      <c r="M351" s="283"/>
    </row>
    <row r="352" spans="1:14" s="81" customFormat="1" ht="87.75" customHeight="1" x14ac:dyDescent="0.25">
      <c r="A352" s="291"/>
      <c r="B352" s="252"/>
      <c r="C352" s="289"/>
      <c r="D352" s="239"/>
      <c r="E352" s="78" t="s">
        <v>14</v>
      </c>
      <c r="F352" s="91">
        <f>F357+F361+F365+F369</f>
        <v>25389.11</v>
      </c>
      <c r="G352" s="91">
        <f t="shared" ref="G352:H352" si="58">G357+G361+G365+G369</f>
        <v>20835.079999999998</v>
      </c>
      <c r="H352" s="91">
        <f t="shared" si="58"/>
        <v>15616.970000000001</v>
      </c>
      <c r="I352" s="92">
        <f t="shared" si="56"/>
        <v>82.063057744048521</v>
      </c>
      <c r="J352" s="80">
        <f t="shared" ref="I352:J375" si="59">H352/G352*100</f>
        <v>74.955171758399786</v>
      </c>
      <c r="K352" s="345"/>
      <c r="L352" s="239"/>
      <c r="M352" s="283"/>
      <c r="N352" s="83" t="e">
        <f>#REF!+#REF!+F354+F358+#REF!+#REF!</f>
        <v>#REF!</v>
      </c>
    </row>
    <row r="353" spans="1:14" ht="20.25" x14ac:dyDescent="0.25">
      <c r="A353" s="127"/>
      <c r="B353" s="60" t="s">
        <v>12</v>
      </c>
      <c r="C353" s="62"/>
      <c r="D353" s="54"/>
      <c r="E353" s="73"/>
      <c r="F353" s="28"/>
      <c r="G353" s="28"/>
      <c r="H353" s="28"/>
      <c r="I353" s="31"/>
      <c r="J353" s="31"/>
      <c r="K353" s="66"/>
      <c r="L353" s="48"/>
      <c r="M353" s="65"/>
    </row>
    <row r="354" spans="1:14" ht="21" customHeight="1" x14ac:dyDescent="0.25">
      <c r="A354" s="176" t="s">
        <v>406</v>
      </c>
      <c r="B354" s="224"/>
      <c r="C354" s="172"/>
      <c r="D354" s="211" t="s">
        <v>158</v>
      </c>
      <c r="E354" s="73" t="s">
        <v>11</v>
      </c>
      <c r="F354" s="6">
        <f>F356+F357</f>
        <v>906648.38</v>
      </c>
      <c r="G354" s="6">
        <f>G356+G357</f>
        <v>611536.78</v>
      </c>
      <c r="H354" s="6">
        <f>H356+H357</f>
        <v>503937.81</v>
      </c>
      <c r="I354" s="31">
        <f t="shared" si="59"/>
        <v>67.450269971253903</v>
      </c>
      <c r="J354" s="31">
        <f t="shared" si="59"/>
        <v>82.405151493913408</v>
      </c>
      <c r="K354" s="266"/>
      <c r="L354" s="266"/>
      <c r="M354" s="279"/>
      <c r="N354" s="12"/>
    </row>
    <row r="355" spans="1:14" ht="20.25" x14ac:dyDescent="0.25">
      <c r="A355" s="176"/>
      <c r="B355" s="224"/>
      <c r="C355" s="172"/>
      <c r="D355" s="212"/>
      <c r="E355" s="73" t="s">
        <v>12</v>
      </c>
      <c r="F355" s="6"/>
      <c r="G355" s="6"/>
      <c r="H355" s="6"/>
      <c r="I355" s="31"/>
      <c r="J355" s="31"/>
      <c r="K355" s="266"/>
      <c r="L355" s="185"/>
      <c r="M355" s="280"/>
      <c r="N355" s="12"/>
    </row>
    <row r="356" spans="1:14" ht="40.5" x14ac:dyDescent="0.25">
      <c r="A356" s="176"/>
      <c r="B356" s="224"/>
      <c r="C356" s="172"/>
      <c r="D356" s="212"/>
      <c r="E356" s="73" t="s">
        <v>13</v>
      </c>
      <c r="F356" s="6">
        <v>897581.9</v>
      </c>
      <c r="G356" s="6">
        <v>605421.42000000004</v>
      </c>
      <c r="H356" s="6">
        <v>498898.44</v>
      </c>
      <c r="I356" s="31">
        <f>G356/F356*100</f>
        <v>67.450270554698136</v>
      </c>
      <c r="J356" s="31">
        <f t="shared" si="59"/>
        <v>82.405151770150439</v>
      </c>
      <c r="K356" s="266"/>
      <c r="L356" s="185"/>
      <c r="M356" s="280"/>
      <c r="N356" s="12"/>
    </row>
    <row r="357" spans="1:14" ht="48" customHeight="1" x14ac:dyDescent="0.25">
      <c r="A357" s="176"/>
      <c r="B357" s="224"/>
      <c r="C357" s="172"/>
      <c r="D357" s="213"/>
      <c r="E357" s="73" t="s">
        <v>14</v>
      </c>
      <c r="F357" s="6">
        <v>9066.48</v>
      </c>
      <c r="G357" s="6">
        <v>6115.36</v>
      </c>
      <c r="H357" s="6">
        <v>5039.37</v>
      </c>
      <c r="I357" s="31">
        <f>G357/F357*100</f>
        <v>67.450212210251394</v>
      </c>
      <c r="J357" s="31">
        <f t="shared" si="59"/>
        <v>82.405124146411652</v>
      </c>
      <c r="K357" s="266"/>
      <c r="L357" s="185"/>
      <c r="M357" s="280"/>
      <c r="N357" s="12"/>
    </row>
    <row r="358" spans="1:14" ht="21" customHeight="1" x14ac:dyDescent="0.25">
      <c r="A358" s="176" t="s">
        <v>407</v>
      </c>
      <c r="B358" s="224"/>
      <c r="C358" s="172"/>
      <c r="D358" s="211" t="s">
        <v>176</v>
      </c>
      <c r="E358" s="73" t="s">
        <v>11</v>
      </c>
      <c r="F358" s="6">
        <f>F360+F361</f>
        <v>1514189.73</v>
      </c>
      <c r="G358" s="6">
        <f>G360+G361</f>
        <v>1351911.13</v>
      </c>
      <c r="H358" s="6">
        <f>H360+H361</f>
        <v>1025848.92</v>
      </c>
      <c r="I358" s="31">
        <f t="shared" si="59"/>
        <v>89.282809361017129</v>
      </c>
      <c r="J358" s="31">
        <f t="shared" si="59"/>
        <v>75.881387262489667</v>
      </c>
      <c r="K358" s="266"/>
      <c r="L358" s="266"/>
      <c r="M358" s="279"/>
      <c r="N358" s="12"/>
    </row>
    <row r="359" spans="1:14" ht="20.25" x14ac:dyDescent="0.25">
      <c r="A359" s="176"/>
      <c r="B359" s="224"/>
      <c r="C359" s="172"/>
      <c r="D359" s="212"/>
      <c r="E359" s="73" t="s">
        <v>12</v>
      </c>
      <c r="F359" s="6"/>
      <c r="G359" s="6"/>
      <c r="H359" s="6"/>
      <c r="I359" s="31"/>
      <c r="J359" s="31"/>
      <c r="K359" s="266"/>
      <c r="L359" s="185"/>
      <c r="M359" s="280"/>
      <c r="N359" s="12"/>
    </row>
    <row r="360" spans="1:14" ht="40.5" x14ac:dyDescent="0.25">
      <c r="A360" s="176"/>
      <c r="B360" s="224"/>
      <c r="C360" s="172"/>
      <c r="D360" s="212"/>
      <c r="E360" s="73" t="s">
        <v>13</v>
      </c>
      <c r="F360" s="6">
        <v>1499047.6</v>
      </c>
      <c r="G360" s="6">
        <v>1338371.9099999999</v>
      </c>
      <c r="H360" s="6">
        <v>1015570.39</v>
      </c>
      <c r="I360" s="31">
        <f t="shared" si="59"/>
        <v>89.281481788837112</v>
      </c>
      <c r="J360" s="31">
        <f t="shared" si="59"/>
        <v>75.881029959751629</v>
      </c>
      <c r="K360" s="266"/>
      <c r="L360" s="185"/>
      <c r="M360" s="280"/>
      <c r="N360" s="27" t="e">
        <f>#REF!+#REF!</f>
        <v>#REF!</v>
      </c>
    </row>
    <row r="361" spans="1:14" ht="48" customHeight="1" x14ac:dyDescent="0.25">
      <c r="A361" s="176"/>
      <c r="B361" s="224"/>
      <c r="C361" s="172"/>
      <c r="D361" s="213"/>
      <c r="E361" s="73" t="s">
        <v>14</v>
      </c>
      <c r="F361" s="6">
        <v>15142.13</v>
      </c>
      <c r="G361" s="6">
        <v>13539.22</v>
      </c>
      <c r="H361" s="6">
        <v>10278.530000000001</v>
      </c>
      <c r="I361" s="31">
        <f t="shared" si="59"/>
        <v>89.414236966661889</v>
      </c>
      <c r="J361" s="31">
        <f t="shared" si="59"/>
        <v>75.916707166291715</v>
      </c>
      <c r="K361" s="266"/>
      <c r="L361" s="185"/>
      <c r="M361" s="280"/>
      <c r="N361" s="12"/>
    </row>
    <row r="362" spans="1:14" ht="21" customHeight="1" x14ac:dyDescent="0.25">
      <c r="A362" s="176" t="s">
        <v>408</v>
      </c>
      <c r="B362" s="224"/>
      <c r="C362" s="172"/>
      <c r="D362" s="211" t="s">
        <v>409</v>
      </c>
      <c r="E362" s="167" t="s">
        <v>11</v>
      </c>
      <c r="F362" s="6">
        <f>F364+F365</f>
        <v>62260.43</v>
      </c>
      <c r="G362" s="6">
        <f>G364+G365</f>
        <v>0</v>
      </c>
      <c r="H362" s="6">
        <f>H364+H365</f>
        <v>0</v>
      </c>
      <c r="I362" s="31">
        <f t="shared" ref="I362" si="60">G362/F362*100</f>
        <v>0</v>
      </c>
      <c r="J362" s="31">
        <v>0</v>
      </c>
      <c r="K362" s="266"/>
      <c r="L362" s="266"/>
      <c r="M362" s="279"/>
      <c r="N362" s="12"/>
    </row>
    <row r="363" spans="1:14" ht="20.25" x14ac:dyDescent="0.25">
      <c r="A363" s="176"/>
      <c r="B363" s="224"/>
      <c r="C363" s="172"/>
      <c r="D363" s="212"/>
      <c r="E363" s="167" t="s">
        <v>12</v>
      </c>
      <c r="F363" s="6"/>
      <c r="G363" s="6"/>
      <c r="H363" s="6"/>
      <c r="I363" s="31"/>
      <c r="J363" s="31"/>
      <c r="K363" s="266"/>
      <c r="L363" s="185"/>
      <c r="M363" s="280"/>
      <c r="N363" s="12"/>
    </row>
    <row r="364" spans="1:14" ht="40.5" x14ac:dyDescent="0.25">
      <c r="A364" s="176"/>
      <c r="B364" s="224"/>
      <c r="C364" s="172"/>
      <c r="D364" s="212"/>
      <c r="E364" s="167" t="s">
        <v>13</v>
      </c>
      <c r="F364" s="6">
        <v>62260.43</v>
      </c>
      <c r="G364" s="6">
        <v>0</v>
      </c>
      <c r="H364" s="6">
        <v>0</v>
      </c>
      <c r="I364" s="31">
        <f t="shared" ref="I364" si="61">G364/F364*100</f>
        <v>0</v>
      </c>
      <c r="J364" s="31">
        <v>0</v>
      </c>
      <c r="K364" s="266"/>
      <c r="L364" s="185"/>
      <c r="M364" s="280"/>
      <c r="N364" s="27" t="e">
        <f>#REF!+#REF!</f>
        <v>#REF!</v>
      </c>
    </row>
    <row r="365" spans="1:14" ht="48" customHeight="1" x14ac:dyDescent="0.25">
      <c r="A365" s="176"/>
      <c r="B365" s="224"/>
      <c r="C365" s="172"/>
      <c r="D365" s="213"/>
      <c r="E365" s="167" t="s">
        <v>14</v>
      </c>
      <c r="F365" s="6">
        <v>0</v>
      </c>
      <c r="G365" s="6">
        <v>0</v>
      </c>
      <c r="H365" s="6">
        <v>0</v>
      </c>
      <c r="I365" s="31">
        <v>0</v>
      </c>
      <c r="J365" s="31">
        <v>0</v>
      </c>
      <c r="K365" s="266"/>
      <c r="L365" s="185"/>
      <c r="M365" s="280"/>
      <c r="N365" s="12"/>
    </row>
    <row r="366" spans="1:14" ht="21" customHeight="1" x14ac:dyDescent="0.25">
      <c r="A366" s="176" t="s">
        <v>410</v>
      </c>
      <c r="B366" s="224"/>
      <c r="C366" s="172"/>
      <c r="D366" s="211" t="s">
        <v>419</v>
      </c>
      <c r="E366" s="167" t="s">
        <v>11</v>
      </c>
      <c r="F366" s="6">
        <f>F368+F369</f>
        <v>23610.5</v>
      </c>
      <c r="G366" s="6">
        <f>G368+G369</f>
        <v>23610.5</v>
      </c>
      <c r="H366" s="6">
        <f>H368+H369</f>
        <v>5981.54</v>
      </c>
      <c r="I366" s="31">
        <f t="shared" ref="I366" si="62">G366/F366*100</f>
        <v>100</v>
      </c>
      <c r="J366" s="31">
        <v>0</v>
      </c>
      <c r="K366" s="266"/>
      <c r="L366" s="266"/>
      <c r="M366" s="279"/>
      <c r="N366" s="12"/>
    </row>
    <row r="367" spans="1:14" ht="20.25" x14ac:dyDescent="0.25">
      <c r="A367" s="176"/>
      <c r="B367" s="224"/>
      <c r="C367" s="172"/>
      <c r="D367" s="212"/>
      <c r="E367" s="167" t="s">
        <v>12</v>
      </c>
      <c r="F367" s="6"/>
      <c r="G367" s="6"/>
      <c r="H367" s="6"/>
      <c r="I367" s="31"/>
      <c r="J367" s="31"/>
      <c r="K367" s="266"/>
      <c r="L367" s="185"/>
      <c r="M367" s="280"/>
      <c r="N367" s="12"/>
    </row>
    <row r="368" spans="1:14" ht="40.5" x14ac:dyDescent="0.25">
      <c r="A368" s="176"/>
      <c r="B368" s="224"/>
      <c r="C368" s="172"/>
      <c r="D368" s="212"/>
      <c r="E368" s="167" t="s">
        <v>13</v>
      </c>
      <c r="F368" s="6">
        <v>22430</v>
      </c>
      <c r="G368" s="6">
        <v>22430</v>
      </c>
      <c r="H368" s="6">
        <v>5682.47</v>
      </c>
      <c r="I368" s="31">
        <f t="shared" ref="I368" si="63">G368/F368*100</f>
        <v>100</v>
      </c>
      <c r="J368" s="31">
        <v>0</v>
      </c>
      <c r="K368" s="266"/>
      <c r="L368" s="185"/>
      <c r="M368" s="280"/>
      <c r="N368" s="27" t="e">
        <f>#REF!+#REF!</f>
        <v>#REF!</v>
      </c>
    </row>
    <row r="369" spans="1:16" ht="48" customHeight="1" x14ac:dyDescent="0.25">
      <c r="A369" s="176"/>
      <c r="B369" s="224"/>
      <c r="C369" s="172"/>
      <c r="D369" s="213"/>
      <c r="E369" s="167" t="s">
        <v>14</v>
      </c>
      <c r="F369" s="6">
        <v>1180.5</v>
      </c>
      <c r="G369" s="6">
        <v>1180.5</v>
      </c>
      <c r="H369" s="6">
        <v>299.07</v>
      </c>
      <c r="I369" s="31">
        <v>0</v>
      </c>
      <c r="J369" s="31">
        <v>0</v>
      </c>
      <c r="K369" s="266"/>
      <c r="L369" s="185"/>
      <c r="M369" s="280"/>
      <c r="N369" s="12"/>
    </row>
    <row r="370" spans="1:16" s="81" customFormat="1" ht="23.25" customHeight="1" x14ac:dyDescent="0.25">
      <c r="A370" s="186" t="s">
        <v>44</v>
      </c>
      <c r="B370" s="219" t="s">
        <v>214</v>
      </c>
      <c r="C370" s="256"/>
      <c r="D370" s="249"/>
      <c r="E370" s="78" t="s">
        <v>11</v>
      </c>
      <c r="F370" s="91">
        <f>F372+F373</f>
        <v>1728624.59</v>
      </c>
      <c r="G370" s="91">
        <f>G372+G373</f>
        <v>1156386.8899999999</v>
      </c>
      <c r="H370" s="91">
        <f>H372+H373</f>
        <v>1155736.75</v>
      </c>
      <c r="I370" s="93">
        <f>G370/F370*100</f>
        <v>66.896357756891561</v>
      </c>
      <c r="J370" s="80">
        <f>H370/G370*100</f>
        <v>99.943778331834949</v>
      </c>
      <c r="K370" s="186" t="s">
        <v>66</v>
      </c>
      <c r="L370" s="255"/>
    </row>
    <row r="371" spans="1:16" s="81" customFormat="1" ht="24.75" customHeight="1" x14ac:dyDescent="0.25">
      <c r="A371" s="186"/>
      <c r="B371" s="219"/>
      <c r="C371" s="256"/>
      <c r="D371" s="249"/>
      <c r="E371" s="78" t="s">
        <v>12</v>
      </c>
      <c r="F371" s="91"/>
      <c r="G371" s="91"/>
      <c r="H371" s="91"/>
      <c r="I371" s="93"/>
      <c r="J371" s="80"/>
      <c r="K371" s="186"/>
      <c r="L371" s="255"/>
    </row>
    <row r="372" spans="1:16" s="81" customFormat="1" ht="43.5" customHeight="1" x14ac:dyDescent="0.25">
      <c r="A372" s="186"/>
      <c r="B372" s="219"/>
      <c r="C372" s="256"/>
      <c r="D372" s="249"/>
      <c r="E372" s="78" t="s">
        <v>13</v>
      </c>
      <c r="F372" s="91">
        <f>F377</f>
        <v>1645983.3900000001</v>
      </c>
      <c r="G372" s="91">
        <f t="shared" ref="G372:H372" si="64">G377</f>
        <v>1100434.75</v>
      </c>
      <c r="H372" s="91">
        <f t="shared" si="64"/>
        <v>1099817.1200000001</v>
      </c>
      <c r="I372" s="93">
        <f t="shared" si="59"/>
        <v>66.855762742538971</v>
      </c>
      <c r="J372" s="80">
        <f t="shared" si="59"/>
        <v>99.943874000707453</v>
      </c>
      <c r="K372" s="186"/>
      <c r="L372" s="255"/>
      <c r="P372" s="83"/>
    </row>
    <row r="373" spans="1:16" s="81" customFormat="1" ht="75" customHeight="1" x14ac:dyDescent="0.25">
      <c r="A373" s="186"/>
      <c r="B373" s="219"/>
      <c r="C373" s="256"/>
      <c r="D373" s="249"/>
      <c r="E373" s="78" t="s">
        <v>14</v>
      </c>
      <c r="F373" s="91">
        <f>F378</f>
        <v>82641.2</v>
      </c>
      <c r="G373" s="91">
        <f t="shared" ref="G373:H373" si="65">G378</f>
        <v>55952.14</v>
      </c>
      <c r="H373" s="91">
        <f t="shared" si="65"/>
        <v>55919.630000000005</v>
      </c>
      <c r="I373" s="93">
        <f t="shared" si="59"/>
        <v>67.704897799160719</v>
      </c>
      <c r="J373" s="80">
        <f t="shared" si="59"/>
        <v>99.941896771061849</v>
      </c>
      <c r="K373" s="186"/>
      <c r="L373" s="255"/>
    </row>
    <row r="374" spans="1:16" ht="23.25" customHeight="1" x14ac:dyDescent="0.3">
      <c r="A374" s="126"/>
      <c r="B374" s="60" t="s">
        <v>12</v>
      </c>
      <c r="C374" s="62"/>
      <c r="D374" s="54"/>
      <c r="E374" s="73"/>
      <c r="F374" s="6"/>
      <c r="G374" s="6"/>
      <c r="H374" s="6" t="s">
        <v>102</v>
      </c>
      <c r="I374" s="31"/>
      <c r="J374" s="30"/>
      <c r="K374" s="2"/>
      <c r="L374" s="2"/>
    </row>
    <row r="375" spans="1:16" ht="20.25" customHeight="1" x14ac:dyDescent="0.25">
      <c r="A375" s="245" t="s">
        <v>48</v>
      </c>
      <c r="B375" s="190" t="s">
        <v>45</v>
      </c>
      <c r="C375" s="172"/>
      <c r="D375" s="178"/>
      <c r="E375" s="1" t="s">
        <v>11</v>
      </c>
      <c r="F375" s="28">
        <f>F377+F378</f>
        <v>1728624.59</v>
      </c>
      <c r="G375" s="28">
        <f>G377+G378</f>
        <v>1156386.8899999999</v>
      </c>
      <c r="H375" s="28">
        <f>H377+H378</f>
        <v>1155736.75</v>
      </c>
      <c r="I375" s="32">
        <f t="shared" si="59"/>
        <v>66.896357756891561</v>
      </c>
      <c r="J375" s="106">
        <f t="shared" si="59"/>
        <v>99.943778331834949</v>
      </c>
      <c r="K375" s="175"/>
      <c r="L375" s="175"/>
    </row>
    <row r="376" spans="1:16" ht="20.25" customHeight="1" x14ac:dyDescent="0.25">
      <c r="A376" s="245"/>
      <c r="B376" s="190"/>
      <c r="C376" s="172"/>
      <c r="D376" s="178"/>
      <c r="E376" s="1" t="s">
        <v>12</v>
      </c>
      <c r="F376" s="28"/>
      <c r="G376" s="28"/>
      <c r="H376" s="28"/>
      <c r="I376" s="32"/>
      <c r="J376" s="30"/>
      <c r="K376" s="175"/>
      <c r="L376" s="175"/>
    </row>
    <row r="377" spans="1:16" ht="40.5" x14ac:dyDescent="0.25">
      <c r="A377" s="245"/>
      <c r="B377" s="190"/>
      <c r="C377" s="172"/>
      <c r="D377" s="178"/>
      <c r="E377" s="1" t="s">
        <v>46</v>
      </c>
      <c r="F377" s="28">
        <f>F382+F419+F444+F448+F452</f>
        <v>1645983.3900000001</v>
      </c>
      <c r="G377" s="28">
        <f t="shared" ref="G377:H377" si="66">G382+G419+G444+G448+G452</f>
        <v>1100434.75</v>
      </c>
      <c r="H377" s="28">
        <f t="shared" si="66"/>
        <v>1099817.1200000001</v>
      </c>
      <c r="I377" s="32">
        <f>G377/F377*100</f>
        <v>66.855762742538971</v>
      </c>
      <c r="J377" s="106">
        <f>H377/G377*100</f>
        <v>99.943874000707453</v>
      </c>
      <c r="K377" s="175"/>
      <c r="L377" s="175"/>
    </row>
    <row r="378" spans="1:16" ht="40.5" x14ac:dyDescent="0.25">
      <c r="A378" s="245"/>
      <c r="B378" s="190"/>
      <c r="C378" s="172"/>
      <c r="D378" s="178"/>
      <c r="E378" s="1" t="s">
        <v>47</v>
      </c>
      <c r="F378" s="28">
        <f>F383+F420+F445+F449+F453</f>
        <v>82641.2</v>
      </c>
      <c r="G378" s="28">
        <f t="shared" ref="G378:H378" si="67">G383+G420+G445+G449+G453</f>
        <v>55952.14</v>
      </c>
      <c r="H378" s="28">
        <f t="shared" si="67"/>
        <v>55919.630000000005</v>
      </c>
      <c r="I378" s="32">
        <f>G378/F378*100</f>
        <v>67.704897799160719</v>
      </c>
      <c r="J378" s="106">
        <f>H378/G378*100</f>
        <v>99.941896771061849</v>
      </c>
      <c r="K378" s="175"/>
      <c r="L378" s="175"/>
    </row>
    <row r="379" spans="1:16" ht="20.25" x14ac:dyDescent="0.3">
      <c r="A379" s="126"/>
      <c r="B379" s="16"/>
      <c r="C379" s="62" t="s">
        <v>12</v>
      </c>
      <c r="D379" s="54"/>
      <c r="E379" s="73"/>
      <c r="F379" s="6"/>
      <c r="G379" s="6"/>
      <c r="H379" s="6"/>
      <c r="I379" s="31"/>
      <c r="J379" s="30"/>
      <c r="K379" s="2"/>
      <c r="L379" s="2"/>
    </row>
    <row r="380" spans="1:16" ht="20.25" x14ac:dyDescent="0.25">
      <c r="A380" s="245" t="s">
        <v>49</v>
      </c>
      <c r="B380" s="267"/>
      <c r="C380" s="181" t="s">
        <v>278</v>
      </c>
      <c r="D380" s="258"/>
      <c r="E380" s="149" t="s">
        <v>11</v>
      </c>
      <c r="F380" s="143">
        <f>F382+F383</f>
        <v>954118.19000000006</v>
      </c>
      <c r="G380" s="143">
        <f>G382+G383</f>
        <v>727625.2</v>
      </c>
      <c r="H380" s="143">
        <f>H382+H383</f>
        <v>726975.06</v>
      </c>
      <c r="I380" s="146">
        <f>G380/F380*100</f>
        <v>76.261537367818121</v>
      </c>
      <c r="J380" s="150">
        <f>H380/G380*100</f>
        <v>99.910649053936027</v>
      </c>
      <c r="K380" s="267"/>
      <c r="L380" s="267"/>
    </row>
    <row r="381" spans="1:16" ht="20.25" x14ac:dyDescent="0.25">
      <c r="A381" s="245"/>
      <c r="B381" s="267"/>
      <c r="C381" s="181"/>
      <c r="D381" s="258"/>
      <c r="E381" s="149" t="s">
        <v>12</v>
      </c>
      <c r="F381" s="143"/>
      <c r="G381" s="143"/>
      <c r="H381" s="143"/>
      <c r="I381" s="146"/>
      <c r="J381" s="42"/>
      <c r="K381" s="267"/>
      <c r="L381" s="267"/>
    </row>
    <row r="382" spans="1:16" ht="40.5" x14ac:dyDescent="0.25">
      <c r="A382" s="245"/>
      <c r="B382" s="267"/>
      <c r="C382" s="181"/>
      <c r="D382" s="258"/>
      <c r="E382" s="149" t="s">
        <v>46</v>
      </c>
      <c r="F382" s="143">
        <f t="shared" ref="F382:H383" si="68">F387+F391+F395+F399+F403+F407+F411+F415</f>
        <v>906412.29</v>
      </c>
      <c r="G382" s="143">
        <f t="shared" si="68"/>
        <v>691243.95</v>
      </c>
      <c r="H382" s="143">
        <f t="shared" si="68"/>
        <v>690626.32000000007</v>
      </c>
      <c r="I382" s="146">
        <f>G382/F382*100</f>
        <v>76.261537671780673</v>
      </c>
      <c r="J382" s="150">
        <f>H382/G382*100</f>
        <v>99.910649489228817</v>
      </c>
      <c r="K382" s="267"/>
      <c r="L382" s="267"/>
    </row>
    <row r="383" spans="1:16" ht="84" customHeight="1" x14ac:dyDescent="0.25">
      <c r="A383" s="245"/>
      <c r="B383" s="267"/>
      <c r="C383" s="181"/>
      <c r="D383" s="258"/>
      <c r="E383" s="149" t="s">
        <v>14</v>
      </c>
      <c r="F383" s="143">
        <f t="shared" si="68"/>
        <v>47705.9</v>
      </c>
      <c r="G383" s="143">
        <f t="shared" si="68"/>
        <v>36381.25</v>
      </c>
      <c r="H383" s="143">
        <f t="shared" si="68"/>
        <v>36348.74</v>
      </c>
      <c r="I383" s="146">
        <f>G383/F383*100</f>
        <v>76.261531592528385</v>
      </c>
      <c r="J383" s="150">
        <f>H383/G383*100</f>
        <v>99.910640783370553</v>
      </c>
      <c r="K383" s="267"/>
      <c r="L383" s="267"/>
    </row>
    <row r="384" spans="1:16" ht="19.5" customHeight="1" x14ac:dyDescent="0.3">
      <c r="A384" s="126"/>
      <c r="B384" s="56"/>
      <c r="C384" s="144" t="s">
        <v>12</v>
      </c>
      <c r="D384" s="25"/>
      <c r="E384" s="73"/>
      <c r="F384" s="6"/>
      <c r="G384" s="6"/>
      <c r="H384" s="6"/>
      <c r="I384" s="31"/>
      <c r="J384" s="33"/>
      <c r="K384" s="2"/>
      <c r="L384" s="2"/>
    </row>
    <row r="385" spans="1:12" ht="23.25" customHeight="1" x14ac:dyDescent="0.25">
      <c r="A385" s="174" t="s">
        <v>187</v>
      </c>
      <c r="B385" s="173"/>
      <c r="C385" s="172"/>
      <c r="D385" s="178" t="s">
        <v>110</v>
      </c>
      <c r="E385" s="73" t="s">
        <v>11</v>
      </c>
      <c r="F385" s="6">
        <f>F387+F388</f>
        <v>97778.319999999992</v>
      </c>
      <c r="G385" s="31">
        <f>G387+G388</f>
        <v>0</v>
      </c>
      <c r="H385" s="31">
        <f>H387+H388</f>
        <v>0</v>
      </c>
      <c r="I385" s="31">
        <f>G385/F385*100</f>
        <v>0</v>
      </c>
      <c r="J385" s="47">
        <v>0</v>
      </c>
      <c r="K385" s="175"/>
      <c r="L385" s="175"/>
    </row>
    <row r="386" spans="1:12" ht="22.5" customHeight="1" x14ac:dyDescent="0.25">
      <c r="A386" s="174"/>
      <c r="B386" s="173"/>
      <c r="C386" s="172"/>
      <c r="D386" s="178"/>
      <c r="E386" s="73" t="s">
        <v>12</v>
      </c>
      <c r="F386" s="6"/>
      <c r="G386" s="31"/>
      <c r="H386" s="31"/>
      <c r="I386" s="31"/>
      <c r="J386" s="33"/>
      <c r="K386" s="175"/>
      <c r="L386" s="175"/>
    </row>
    <row r="387" spans="1:12" ht="49.5" customHeight="1" x14ac:dyDescent="0.25">
      <c r="A387" s="174"/>
      <c r="B387" s="173"/>
      <c r="C387" s="172"/>
      <c r="D387" s="178"/>
      <c r="E387" s="73" t="s">
        <v>46</v>
      </c>
      <c r="F387" s="6">
        <v>92889.4</v>
      </c>
      <c r="G387" s="31">
        <v>0</v>
      </c>
      <c r="H387" s="31">
        <v>0</v>
      </c>
      <c r="I387" s="31">
        <f>G387/F387*100</f>
        <v>0</v>
      </c>
      <c r="J387" s="47">
        <v>0</v>
      </c>
      <c r="K387" s="175"/>
      <c r="L387" s="175"/>
    </row>
    <row r="388" spans="1:12" ht="45" customHeight="1" x14ac:dyDescent="0.25">
      <c r="A388" s="174"/>
      <c r="B388" s="173"/>
      <c r="C388" s="172"/>
      <c r="D388" s="178"/>
      <c r="E388" s="73" t="s">
        <v>14</v>
      </c>
      <c r="F388" s="6">
        <v>4888.92</v>
      </c>
      <c r="G388" s="31">
        <v>0</v>
      </c>
      <c r="H388" s="31">
        <v>0</v>
      </c>
      <c r="I388" s="31">
        <f>G388/F388*100</f>
        <v>0</v>
      </c>
      <c r="J388" s="47">
        <v>0</v>
      </c>
      <c r="K388" s="175"/>
      <c r="L388" s="175"/>
    </row>
    <row r="389" spans="1:12" ht="23.25" customHeight="1" x14ac:dyDescent="0.25">
      <c r="A389" s="174" t="s">
        <v>188</v>
      </c>
      <c r="B389" s="173"/>
      <c r="C389" s="172"/>
      <c r="D389" s="178" t="s">
        <v>215</v>
      </c>
      <c r="E389" s="73" t="s">
        <v>11</v>
      </c>
      <c r="F389" s="6">
        <f>F391+F392</f>
        <v>173418.79</v>
      </c>
      <c r="G389" s="6">
        <f>G391+G392</f>
        <v>59000</v>
      </c>
      <c r="H389" s="6">
        <f>H391+H392</f>
        <v>58349.86</v>
      </c>
      <c r="I389" s="31">
        <f>G389/F389*100</f>
        <v>34.021688191919687</v>
      </c>
      <c r="J389" s="47">
        <f>H389/G389*100</f>
        <v>98.898067796610164</v>
      </c>
      <c r="K389" s="175"/>
      <c r="L389" s="175"/>
    </row>
    <row r="390" spans="1:12" ht="22.5" customHeight="1" x14ac:dyDescent="0.25">
      <c r="A390" s="174"/>
      <c r="B390" s="173"/>
      <c r="C390" s="172"/>
      <c r="D390" s="178"/>
      <c r="E390" s="73" t="s">
        <v>12</v>
      </c>
      <c r="F390" s="6"/>
      <c r="G390" s="6"/>
      <c r="H390" s="6"/>
      <c r="I390" s="31"/>
      <c r="J390" s="33"/>
      <c r="K390" s="175"/>
      <c r="L390" s="175"/>
    </row>
    <row r="391" spans="1:12" ht="38.25" customHeight="1" x14ac:dyDescent="0.25">
      <c r="A391" s="174"/>
      <c r="B391" s="173"/>
      <c r="C391" s="172"/>
      <c r="D391" s="178"/>
      <c r="E391" s="73" t="s">
        <v>46</v>
      </c>
      <c r="F391" s="6">
        <v>164747.85</v>
      </c>
      <c r="G391" s="6">
        <v>56050</v>
      </c>
      <c r="H391" s="6">
        <v>55432.37</v>
      </c>
      <c r="I391" s="31">
        <f>G391/F391*100</f>
        <v>34.021688295173504</v>
      </c>
      <c r="J391" s="47">
        <f>H391/G391*100</f>
        <v>98.898073148974134</v>
      </c>
      <c r="K391" s="175"/>
      <c r="L391" s="175"/>
    </row>
    <row r="392" spans="1:12" ht="45" customHeight="1" x14ac:dyDescent="0.25">
      <c r="A392" s="174"/>
      <c r="B392" s="173"/>
      <c r="C392" s="172"/>
      <c r="D392" s="178"/>
      <c r="E392" s="73" t="s">
        <v>14</v>
      </c>
      <c r="F392" s="6">
        <v>8670.94</v>
      </c>
      <c r="G392" s="6">
        <v>2950</v>
      </c>
      <c r="H392" s="6">
        <v>2917.49</v>
      </c>
      <c r="I392" s="31">
        <f>G392/F392*100</f>
        <v>34.021686230097309</v>
      </c>
      <c r="J392" s="47">
        <f>H392/G392*100</f>
        <v>98.897966101694905</v>
      </c>
      <c r="K392" s="175"/>
      <c r="L392" s="175"/>
    </row>
    <row r="393" spans="1:12" ht="23.25" customHeight="1" x14ac:dyDescent="0.25">
      <c r="A393" s="174" t="s">
        <v>189</v>
      </c>
      <c r="B393" s="173"/>
      <c r="C393" s="172"/>
      <c r="D393" s="178" t="s">
        <v>50</v>
      </c>
      <c r="E393" s="73" t="s">
        <v>11</v>
      </c>
      <c r="F393" s="6">
        <f>F395+F396</f>
        <v>10447.26</v>
      </c>
      <c r="G393" s="6">
        <f>G395+G396</f>
        <v>0</v>
      </c>
      <c r="H393" s="6">
        <f>H395+H396</f>
        <v>0</v>
      </c>
      <c r="I393" s="31">
        <f>G393/F393*100</f>
        <v>0</v>
      </c>
      <c r="J393" s="47">
        <v>0</v>
      </c>
      <c r="K393" s="175"/>
      <c r="L393" s="175"/>
    </row>
    <row r="394" spans="1:12" ht="22.5" customHeight="1" x14ac:dyDescent="0.25">
      <c r="A394" s="174"/>
      <c r="B394" s="173"/>
      <c r="C394" s="172"/>
      <c r="D394" s="178"/>
      <c r="E394" s="73" t="s">
        <v>12</v>
      </c>
      <c r="F394" s="6"/>
      <c r="G394" s="6"/>
      <c r="H394" s="6"/>
      <c r="I394" s="31"/>
      <c r="J394" s="33"/>
      <c r="K394" s="175"/>
      <c r="L394" s="175"/>
    </row>
    <row r="395" spans="1:12" ht="42" customHeight="1" x14ac:dyDescent="0.25">
      <c r="A395" s="174"/>
      <c r="B395" s="173"/>
      <c r="C395" s="172"/>
      <c r="D395" s="178"/>
      <c r="E395" s="73" t="s">
        <v>46</v>
      </c>
      <c r="F395" s="6">
        <v>9924.9</v>
      </c>
      <c r="G395" s="6">
        <v>0</v>
      </c>
      <c r="H395" s="6">
        <v>0</v>
      </c>
      <c r="I395" s="31">
        <f>G395/F395*100</f>
        <v>0</v>
      </c>
      <c r="J395" s="47">
        <v>0</v>
      </c>
      <c r="K395" s="175"/>
      <c r="L395" s="175"/>
    </row>
    <row r="396" spans="1:12" ht="45" customHeight="1" x14ac:dyDescent="0.25">
      <c r="A396" s="174"/>
      <c r="B396" s="173"/>
      <c r="C396" s="172"/>
      <c r="D396" s="178"/>
      <c r="E396" s="73" t="s">
        <v>14</v>
      </c>
      <c r="F396" s="6">
        <v>522.36</v>
      </c>
      <c r="G396" s="6">
        <v>0</v>
      </c>
      <c r="H396" s="6">
        <v>0</v>
      </c>
      <c r="I396" s="31">
        <f>G396/F396*100</f>
        <v>0</v>
      </c>
      <c r="J396" s="47">
        <v>0</v>
      </c>
      <c r="K396" s="175"/>
      <c r="L396" s="175"/>
    </row>
    <row r="397" spans="1:12" ht="20.25" customHeight="1" x14ac:dyDescent="0.25">
      <c r="A397" s="174" t="s">
        <v>190</v>
      </c>
      <c r="B397" s="173"/>
      <c r="C397" s="172"/>
      <c r="D397" s="178" t="s">
        <v>111</v>
      </c>
      <c r="E397" s="73" t="s">
        <v>11</v>
      </c>
      <c r="F397" s="6">
        <f>F399+F400</f>
        <v>22720.269999999997</v>
      </c>
      <c r="G397" s="6">
        <f>G399+G400</f>
        <v>22720.269999999997</v>
      </c>
      <c r="H397" s="6">
        <f>H399+H400</f>
        <v>22720.269999999997</v>
      </c>
      <c r="I397" s="31">
        <f>G397/F397*100</f>
        <v>100</v>
      </c>
      <c r="J397" s="47">
        <f>H397/G397*100</f>
        <v>100</v>
      </c>
      <c r="K397" s="175"/>
      <c r="L397" s="175"/>
    </row>
    <row r="398" spans="1:12" ht="20.25" customHeight="1" x14ac:dyDescent="0.25">
      <c r="A398" s="174"/>
      <c r="B398" s="173"/>
      <c r="C398" s="172"/>
      <c r="D398" s="178"/>
      <c r="E398" s="73" t="s">
        <v>12</v>
      </c>
      <c r="F398" s="6"/>
      <c r="G398" s="6"/>
      <c r="H398" s="6"/>
      <c r="I398" s="31"/>
      <c r="J398" s="33"/>
      <c r="K398" s="175"/>
      <c r="L398" s="175"/>
    </row>
    <row r="399" spans="1:12" ht="41.25" customHeight="1" x14ac:dyDescent="0.25">
      <c r="A399" s="174"/>
      <c r="B399" s="173"/>
      <c r="C399" s="172"/>
      <c r="D399" s="178"/>
      <c r="E399" s="73" t="s">
        <v>46</v>
      </c>
      <c r="F399" s="5">
        <v>21584.26</v>
      </c>
      <c r="G399" s="5">
        <v>21584.26</v>
      </c>
      <c r="H399" s="5">
        <v>21584.26</v>
      </c>
      <c r="I399" s="31">
        <f t="shared" ref="I399:J401" si="69">G399/F399*100</f>
        <v>100</v>
      </c>
      <c r="J399" s="47">
        <f t="shared" si="69"/>
        <v>100</v>
      </c>
      <c r="K399" s="175"/>
      <c r="L399" s="175"/>
    </row>
    <row r="400" spans="1:12" ht="44.25" customHeight="1" x14ac:dyDescent="0.25">
      <c r="A400" s="174"/>
      <c r="B400" s="173"/>
      <c r="C400" s="172"/>
      <c r="D400" s="178"/>
      <c r="E400" s="73" t="s">
        <v>14</v>
      </c>
      <c r="F400" s="5">
        <v>1136.01</v>
      </c>
      <c r="G400" s="5">
        <v>1136.01</v>
      </c>
      <c r="H400" s="5">
        <v>1136.01</v>
      </c>
      <c r="I400" s="31">
        <f t="shared" si="69"/>
        <v>100</v>
      </c>
      <c r="J400" s="47">
        <f t="shared" si="69"/>
        <v>100</v>
      </c>
      <c r="K400" s="175"/>
      <c r="L400" s="175"/>
    </row>
    <row r="401" spans="1:12" ht="20.25" customHeight="1" x14ac:dyDescent="0.25">
      <c r="A401" s="174" t="s">
        <v>191</v>
      </c>
      <c r="B401" s="173"/>
      <c r="C401" s="172"/>
      <c r="D401" s="178" t="s">
        <v>52</v>
      </c>
      <c r="E401" s="73" t="s">
        <v>11</v>
      </c>
      <c r="F401" s="6">
        <f>F403+F404</f>
        <v>333805.45</v>
      </c>
      <c r="G401" s="6">
        <f>G403+G404</f>
        <v>333805.45</v>
      </c>
      <c r="H401" s="6">
        <f>H403+H404</f>
        <v>333805.45</v>
      </c>
      <c r="I401" s="31">
        <f t="shared" si="69"/>
        <v>100</v>
      </c>
      <c r="J401" s="47">
        <f t="shared" si="69"/>
        <v>100</v>
      </c>
      <c r="K401" s="175"/>
      <c r="L401" s="175"/>
    </row>
    <row r="402" spans="1:12" ht="20.25" customHeight="1" x14ac:dyDescent="0.25">
      <c r="A402" s="174"/>
      <c r="B402" s="173"/>
      <c r="C402" s="172"/>
      <c r="D402" s="178"/>
      <c r="E402" s="73" t="s">
        <v>12</v>
      </c>
      <c r="F402" s="6"/>
      <c r="G402" s="6"/>
      <c r="H402" s="6"/>
      <c r="I402" s="31"/>
      <c r="J402" s="33"/>
      <c r="K402" s="175"/>
      <c r="L402" s="175"/>
    </row>
    <row r="403" spans="1:12" ht="45.75" customHeight="1" x14ac:dyDescent="0.25">
      <c r="A403" s="174"/>
      <c r="B403" s="173"/>
      <c r="C403" s="172"/>
      <c r="D403" s="178"/>
      <c r="E403" s="73" t="s">
        <v>46</v>
      </c>
      <c r="F403" s="5">
        <v>317115.18</v>
      </c>
      <c r="G403" s="5">
        <v>317115.18</v>
      </c>
      <c r="H403" s="5">
        <v>317115.18</v>
      </c>
      <c r="I403" s="31">
        <f t="shared" ref="I403:J405" si="70">G403/F403*100</f>
        <v>100</v>
      </c>
      <c r="J403" s="47">
        <f t="shared" si="70"/>
        <v>100</v>
      </c>
      <c r="K403" s="175"/>
      <c r="L403" s="175"/>
    </row>
    <row r="404" spans="1:12" ht="42.75" customHeight="1" x14ac:dyDescent="0.25">
      <c r="A404" s="174"/>
      <c r="B404" s="173"/>
      <c r="C404" s="172"/>
      <c r="D404" s="178"/>
      <c r="E404" s="73" t="s">
        <v>14</v>
      </c>
      <c r="F404" s="5">
        <v>16690.27</v>
      </c>
      <c r="G404" s="5">
        <v>16690.27</v>
      </c>
      <c r="H404" s="5">
        <v>16690.27</v>
      </c>
      <c r="I404" s="31">
        <f t="shared" si="70"/>
        <v>100</v>
      </c>
      <c r="J404" s="47">
        <f t="shared" si="70"/>
        <v>100</v>
      </c>
      <c r="K404" s="175"/>
      <c r="L404" s="175"/>
    </row>
    <row r="405" spans="1:12" ht="20.25" customHeight="1" x14ac:dyDescent="0.25">
      <c r="A405" s="174" t="s">
        <v>192</v>
      </c>
      <c r="B405" s="173"/>
      <c r="C405" s="172"/>
      <c r="D405" s="178" t="s">
        <v>112</v>
      </c>
      <c r="E405" s="73" t="s">
        <v>11</v>
      </c>
      <c r="F405" s="6">
        <f>F407+F408</f>
        <v>24038.859999999997</v>
      </c>
      <c r="G405" s="6">
        <f>G407+G408</f>
        <v>24038.859999999997</v>
      </c>
      <c r="H405" s="6">
        <f>H407+H408</f>
        <v>24038.859999999997</v>
      </c>
      <c r="I405" s="31">
        <f t="shared" si="70"/>
        <v>100</v>
      </c>
      <c r="J405" s="31">
        <f t="shared" si="70"/>
        <v>100</v>
      </c>
      <c r="K405" s="175"/>
      <c r="L405" s="175"/>
    </row>
    <row r="406" spans="1:12" ht="20.25" customHeight="1" x14ac:dyDescent="0.25">
      <c r="A406" s="174"/>
      <c r="B406" s="173"/>
      <c r="C406" s="172"/>
      <c r="D406" s="178"/>
      <c r="E406" s="73" t="s">
        <v>12</v>
      </c>
      <c r="F406" s="6"/>
      <c r="G406" s="6"/>
      <c r="H406" s="6"/>
      <c r="I406" s="31"/>
      <c r="J406" s="33"/>
      <c r="K406" s="175"/>
      <c r="L406" s="175"/>
    </row>
    <row r="407" spans="1:12" ht="42.75" customHeight="1" x14ac:dyDescent="0.25">
      <c r="A407" s="174"/>
      <c r="B407" s="173"/>
      <c r="C407" s="172"/>
      <c r="D407" s="178"/>
      <c r="E407" s="73" t="s">
        <v>46</v>
      </c>
      <c r="F407" s="5">
        <v>22836.92</v>
      </c>
      <c r="G407" s="5">
        <v>22836.92</v>
      </c>
      <c r="H407" s="5">
        <v>22836.92</v>
      </c>
      <c r="I407" s="31">
        <f>G407/F407*100</f>
        <v>100</v>
      </c>
      <c r="J407" s="47">
        <f>H404/G404*100</f>
        <v>100</v>
      </c>
      <c r="K407" s="175"/>
      <c r="L407" s="175"/>
    </row>
    <row r="408" spans="1:12" ht="45" customHeight="1" x14ac:dyDescent="0.25">
      <c r="A408" s="174"/>
      <c r="B408" s="173"/>
      <c r="C408" s="172"/>
      <c r="D408" s="178"/>
      <c r="E408" s="73" t="s">
        <v>14</v>
      </c>
      <c r="F408" s="5">
        <v>1201.94</v>
      </c>
      <c r="G408" s="5">
        <v>1201.94</v>
      </c>
      <c r="H408" s="5">
        <v>1201.94</v>
      </c>
      <c r="I408" s="31">
        <f>G408/F408*100</f>
        <v>100</v>
      </c>
      <c r="J408" s="47">
        <f>H405/G405*100</f>
        <v>100</v>
      </c>
      <c r="K408" s="175"/>
      <c r="L408" s="175"/>
    </row>
    <row r="409" spans="1:12" ht="20.25" customHeight="1" x14ac:dyDescent="0.25">
      <c r="A409" s="174" t="s">
        <v>193</v>
      </c>
      <c r="B409" s="173"/>
      <c r="C409" s="172"/>
      <c r="D409" s="178" t="s">
        <v>53</v>
      </c>
      <c r="E409" s="73" t="s">
        <v>11</v>
      </c>
      <c r="F409" s="6">
        <f>F411+F412</f>
        <v>288060.62000000005</v>
      </c>
      <c r="G409" s="6">
        <f>G411+G412</f>
        <v>288060.62000000005</v>
      </c>
      <c r="H409" s="6">
        <f>H411+H412</f>
        <v>288060.62000000005</v>
      </c>
      <c r="I409" s="31">
        <f>G409/F409*100</f>
        <v>100</v>
      </c>
      <c r="J409" s="47">
        <f>H409/G409*100</f>
        <v>100</v>
      </c>
      <c r="K409" s="175"/>
      <c r="L409" s="175"/>
    </row>
    <row r="410" spans="1:12" ht="20.25" customHeight="1" x14ac:dyDescent="0.25">
      <c r="A410" s="174"/>
      <c r="B410" s="173"/>
      <c r="C410" s="172"/>
      <c r="D410" s="178"/>
      <c r="E410" s="73" t="s">
        <v>12</v>
      </c>
      <c r="F410" s="6"/>
      <c r="G410" s="6"/>
      <c r="H410" s="6"/>
      <c r="I410" s="31"/>
      <c r="J410" s="33"/>
      <c r="K410" s="175"/>
      <c r="L410" s="175"/>
    </row>
    <row r="411" spans="1:12" ht="41.25" customHeight="1" x14ac:dyDescent="0.25">
      <c r="A411" s="174"/>
      <c r="B411" s="173"/>
      <c r="C411" s="172"/>
      <c r="D411" s="178"/>
      <c r="E411" s="73" t="s">
        <v>46</v>
      </c>
      <c r="F411" s="6">
        <v>273657.59000000003</v>
      </c>
      <c r="G411" s="6">
        <v>273657.59000000003</v>
      </c>
      <c r="H411" s="6">
        <v>273657.59000000003</v>
      </c>
      <c r="I411" s="31">
        <f>G411/F411*100</f>
        <v>100</v>
      </c>
      <c r="J411" s="47">
        <f>H411/G411*100</f>
        <v>100</v>
      </c>
      <c r="K411" s="175"/>
      <c r="L411" s="175"/>
    </row>
    <row r="412" spans="1:12" ht="41.25" customHeight="1" x14ac:dyDescent="0.25">
      <c r="A412" s="174"/>
      <c r="B412" s="173"/>
      <c r="C412" s="172"/>
      <c r="D412" s="178"/>
      <c r="E412" s="73" t="s">
        <v>14</v>
      </c>
      <c r="F412" s="6">
        <v>14403.03</v>
      </c>
      <c r="G412" s="6">
        <v>14403.03</v>
      </c>
      <c r="H412" s="6">
        <v>14403.03</v>
      </c>
      <c r="I412" s="31">
        <f>G412/F412*100</f>
        <v>100</v>
      </c>
      <c r="J412" s="47">
        <f>H412/G412*100</f>
        <v>100</v>
      </c>
      <c r="K412" s="175"/>
      <c r="L412" s="175"/>
    </row>
    <row r="413" spans="1:12" ht="20.25" customHeight="1" x14ac:dyDescent="0.25">
      <c r="A413" s="174" t="s">
        <v>194</v>
      </c>
      <c r="B413" s="173"/>
      <c r="C413" s="172"/>
      <c r="D413" s="178" t="s">
        <v>54</v>
      </c>
      <c r="E413" s="73" t="s">
        <v>11</v>
      </c>
      <c r="F413" s="6">
        <f>F415+F416</f>
        <v>3848.62</v>
      </c>
      <c r="G413" s="6">
        <f>G415+G416</f>
        <v>0</v>
      </c>
      <c r="H413" s="6">
        <f>H415+H416</f>
        <v>0</v>
      </c>
      <c r="I413" s="31">
        <f>G413/F413*100</f>
        <v>0</v>
      </c>
      <c r="J413" s="47">
        <v>0</v>
      </c>
      <c r="K413" s="175"/>
      <c r="L413" s="175"/>
    </row>
    <row r="414" spans="1:12" ht="20.25" customHeight="1" x14ac:dyDescent="0.25">
      <c r="A414" s="174"/>
      <c r="B414" s="173"/>
      <c r="C414" s="172"/>
      <c r="D414" s="178"/>
      <c r="E414" s="73" t="s">
        <v>12</v>
      </c>
      <c r="F414" s="6"/>
      <c r="G414" s="6"/>
      <c r="H414" s="6"/>
      <c r="I414" s="31"/>
      <c r="J414" s="33"/>
      <c r="K414" s="175"/>
      <c r="L414" s="175"/>
    </row>
    <row r="415" spans="1:12" ht="39.75" customHeight="1" x14ac:dyDescent="0.25">
      <c r="A415" s="174"/>
      <c r="B415" s="173"/>
      <c r="C415" s="172"/>
      <c r="D415" s="178"/>
      <c r="E415" s="73" t="s">
        <v>46</v>
      </c>
      <c r="F415" s="5">
        <v>3656.19</v>
      </c>
      <c r="G415" s="33">
        <v>0</v>
      </c>
      <c r="H415" s="33">
        <v>0</v>
      </c>
      <c r="I415" s="31">
        <f>G415/F415*100</f>
        <v>0</v>
      </c>
      <c r="J415" s="47">
        <v>0</v>
      </c>
      <c r="K415" s="175"/>
      <c r="L415" s="175"/>
    </row>
    <row r="416" spans="1:12" ht="39" customHeight="1" x14ac:dyDescent="0.25">
      <c r="A416" s="174"/>
      <c r="B416" s="173"/>
      <c r="C416" s="172"/>
      <c r="D416" s="178"/>
      <c r="E416" s="73" t="s">
        <v>14</v>
      </c>
      <c r="F416" s="5">
        <v>192.43</v>
      </c>
      <c r="G416" s="33">
        <v>0</v>
      </c>
      <c r="H416" s="33">
        <v>0</v>
      </c>
      <c r="I416" s="31">
        <f>G416/F416*100</f>
        <v>0</v>
      </c>
      <c r="J416" s="47">
        <v>0</v>
      </c>
      <c r="K416" s="175"/>
      <c r="L416" s="175"/>
    </row>
    <row r="417" spans="1:12" ht="21" customHeight="1" x14ac:dyDescent="0.25">
      <c r="A417" s="245" t="s">
        <v>141</v>
      </c>
      <c r="B417" s="224"/>
      <c r="C417" s="181" t="s">
        <v>277</v>
      </c>
      <c r="D417" s="258"/>
      <c r="E417" s="149" t="s">
        <v>11</v>
      </c>
      <c r="F417" s="143">
        <f>F419+F420</f>
        <v>647584.73</v>
      </c>
      <c r="G417" s="143">
        <f>G419+G420</f>
        <v>382081.89</v>
      </c>
      <c r="H417" s="143">
        <f>H419+H420</f>
        <v>382081.89</v>
      </c>
      <c r="I417" s="146">
        <f>G417/F417*100</f>
        <v>59.001065389543704</v>
      </c>
      <c r="J417" s="150">
        <f>H417/G417*100</f>
        <v>100</v>
      </c>
      <c r="K417" s="267"/>
      <c r="L417" s="173"/>
    </row>
    <row r="418" spans="1:12" ht="18" customHeight="1" x14ac:dyDescent="0.25">
      <c r="A418" s="245"/>
      <c r="B418" s="224"/>
      <c r="C418" s="181"/>
      <c r="D418" s="258"/>
      <c r="E418" s="149" t="s">
        <v>12</v>
      </c>
      <c r="F418" s="143"/>
      <c r="G418" s="143"/>
      <c r="H418" s="143"/>
      <c r="I418" s="146"/>
      <c r="J418" s="146"/>
      <c r="K418" s="267"/>
      <c r="L418" s="173"/>
    </row>
    <row r="419" spans="1:12" ht="39.75" customHeight="1" x14ac:dyDescent="0.25">
      <c r="A419" s="245"/>
      <c r="B419" s="224"/>
      <c r="C419" s="181"/>
      <c r="D419" s="258"/>
      <c r="E419" s="149" t="s">
        <v>46</v>
      </c>
      <c r="F419" s="143">
        <f t="shared" ref="F419:H420" si="71">F424+F428+F432+F436+F440</f>
        <v>615205.5</v>
      </c>
      <c r="G419" s="143">
        <f t="shared" si="71"/>
        <v>362977.8</v>
      </c>
      <c r="H419" s="143">
        <f t="shared" si="71"/>
        <v>362977.8</v>
      </c>
      <c r="I419" s="146">
        <f>G419/F419*100</f>
        <v>59.001065497626406</v>
      </c>
      <c r="J419" s="150">
        <f>H419/G419*100</f>
        <v>100</v>
      </c>
      <c r="K419" s="267"/>
      <c r="L419" s="173"/>
    </row>
    <row r="420" spans="1:12" ht="89.25" customHeight="1" x14ac:dyDescent="0.25">
      <c r="A420" s="245"/>
      <c r="B420" s="224"/>
      <c r="C420" s="181"/>
      <c r="D420" s="258"/>
      <c r="E420" s="149" t="s">
        <v>23</v>
      </c>
      <c r="F420" s="143">
        <f t="shared" si="71"/>
        <v>32379.230000000003</v>
      </c>
      <c r="G420" s="143">
        <f t="shared" si="71"/>
        <v>19104.09</v>
      </c>
      <c r="H420" s="143">
        <f t="shared" si="71"/>
        <v>19104.09</v>
      </c>
      <c r="I420" s="146">
        <f>G420/F420*100</f>
        <v>59.00106333597185</v>
      </c>
      <c r="J420" s="146">
        <v>18.601478470802764</v>
      </c>
      <c r="K420" s="267"/>
      <c r="L420" s="173"/>
    </row>
    <row r="421" spans="1:12" ht="23.25" customHeight="1" x14ac:dyDescent="0.3">
      <c r="A421" s="126"/>
      <c r="B421" s="56"/>
      <c r="C421" s="53" t="s">
        <v>12</v>
      </c>
      <c r="D421" s="25"/>
      <c r="E421" s="73"/>
      <c r="F421" s="6"/>
      <c r="G421" s="6"/>
      <c r="H421" s="6"/>
      <c r="I421" s="31"/>
      <c r="J421" s="33"/>
      <c r="K421" s="2"/>
      <c r="L421" s="2"/>
    </row>
    <row r="422" spans="1:12" ht="23.25" customHeight="1" x14ac:dyDescent="0.25">
      <c r="A422" s="174" t="s">
        <v>195</v>
      </c>
      <c r="B422" s="173"/>
      <c r="C422" s="172"/>
      <c r="D422" s="178" t="s">
        <v>51</v>
      </c>
      <c r="E422" s="73" t="s">
        <v>11</v>
      </c>
      <c r="F422" s="5">
        <f>F424+F425</f>
        <v>260993.89</v>
      </c>
      <c r="G422" s="5">
        <f>G424+G425</f>
        <v>239941.26</v>
      </c>
      <c r="H422" s="5">
        <f>H424+H425</f>
        <v>239941.26</v>
      </c>
      <c r="I422" s="31">
        <f>G422/F422*100</f>
        <v>91.933669405057714</v>
      </c>
      <c r="J422" s="47">
        <f>H419/G419*100</f>
        <v>100</v>
      </c>
      <c r="K422" s="175"/>
      <c r="L422" s="175"/>
    </row>
    <row r="423" spans="1:12" ht="23.25" customHeight="1" x14ac:dyDescent="0.25">
      <c r="A423" s="174"/>
      <c r="B423" s="173"/>
      <c r="C423" s="172"/>
      <c r="D423" s="178"/>
      <c r="E423" s="73" t="s">
        <v>12</v>
      </c>
      <c r="F423" s="5"/>
      <c r="G423" s="6"/>
      <c r="H423" s="6"/>
      <c r="I423" s="31"/>
      <c r="J423" s="33"/>
      <c r="K423" s="175"/>
      <c r="L423" s="175"/>
    </row>
    <row r="424" spans="1:12" ht="43.5" customHeight="1" x14ac:dyDescent="0.25">
      <c r="A424" s="174"/>
      <c r="B424" s="173"/>
      <c r="C424" s="172"/>
      <c r="D424" s="178"/>
      <c r="E424" s="73" t="s">
        <v>46</v>
      </c>
      <c r="F424" s="5">
        <v>247944.2</v>
      </c>
      <c r="G424" s="5">
        <v>227944.2</v>
      </c>
      <c r="H424" s="5">
        <v>227944.2</v>
      </c>
      <c r="I424" s="31">
        <f>G424/F424*100</f>
        <v>91.933668946480694</v>
      </c>
      <c r="J424" s="33">
        <v>100</v>
      </c>
      <c r="K424" s="175"/>
      <c r="L424" s="175"/>
    </row>
    <row r="425" spans="1:12" ht="45" customHeight="1" x14ac:dyDescent="0.25">
      <c r="A425" s="174"/>
      <c r="B425" s="173"/>
      <c r="C425" s="172"/>
      <c r="D425" s="178"/>
      <c r="E425" s="73" t="s">
        <v>14</v>
      </c>
      <c r="F425" s="5">
        <v>13049.69</v>
      </c>
      <c r="G425" s="5">
        <v>11997.06</v>
      </c>
      <c r="H425" s="5">
        <v>11997.06</v>
      </c>
      <c r="I425" s="31">
        <f>G425/F425*100</f>
        <v>91.933678118024247</v>
      </c>
      <c r="J425" s="33">
        <v>100</v>
      </c>
      <c r="K425" s="175"/>
      <c r="L425" s="175"/>
    </row>
    <row r="426" spans="1:12" ht="23.25" customHeight="1" x14ac:dyDescent="0.25">
      <c r="A426" s="174" t="s">
        <v>196</v>
      </c>
      <c r="B426" s="173"/>
      <c r="C426" s="172"/>
      <c r="D426" s="178" t="s">
        <v>267</v>
      </c>
      <c r="E426" s="124" t="s">
        <v>11</v>
      </c>
      <c r="F426" s="5">
        <f>F428+F429</f>
        <v>129537.37</v>
      </c>
      <c r="G426" s="5">
        <f>G428+G429</f>
        <v>129330.79</v>
      </c>
      <c r="H426" s="5">
        <f>H428+H429</f>
        <v>129330.79</v>
      </c>
      <c r="I426" s="31">
        <f>G426/F426*100</f>
        <v>99.840524784469537</v>
      </c>
      <c r="J426" s="33">
        <v>100</v>
      </c>
      <c r="K426" s="175"/>
      <c r="L426" s="175"/>
    </row>
    <row r="427" spans="1:12" ht="23.25" customHeight="1" x14ac:dyDescent="0.25">
      <c r="A427" s="174"/>
      <c r="B427" s="173"/>
      <c r="C427" s="172"/>
      <c r="D427" s="178"/>
      <c r="E427" s="124" t="s">
        <v>12</v>
      </c>
      <c r="F427" s="5"/>
      <c r="G427" s="6"/>
      <c r="H427" s="6"/>
      <c r="I427" s="31"/>
      <c r="J427" s="33"/>
      <c r="K427" s="175"/>
      <c r="L427" s="175"/>
    </row>
    <row r="428" spans="1:12" ht="43.5" customHeight="1" x14ac:dyDescent="0.25">
      <c r="A428" s="174"/>
      <c r="B428" s="173"/>
      <c r="C428" s="172"/>
      <c r="D428" s="178"/>
      <c r="E428" s="124" t="s">
        <v>46</v>
      </c>
      <c r="F428" s="5">
        <v>123060.5</v>
      </c>
      <c r="G428" s="5">
        <v>122864.25</v>
      </c>
      <c r="H428" s="5">
        <v>122864.25</v>
      </c>
      <c r="I428" s="31">
        <f>G428/F428*100</f>
        <v>99.840525595134096</v>
      </c>
      <c r="J428" s="33">
        <v>100</v>
      </c>
      <c r="K428" s="175"/>
      <c r="L428" s="175"/>
    </row>
    <row r="429" spans="1:12" ht="45" customHeight="1" x14ac:dyDescent="0.25">
      <c r="A429" s="174"/>
      <c r="B429" s="173"/>
      <c r="C429" s="172"/>
      <c r="D429" s="178"/>
      <c r="E429" s="124" t="s">
        <v>14</v>
      </c>
      <c r="F429" s="5">
        <v>6476.87</v>
      </c>
      <c r="G429" s="5">
        <v>6466.54</v>
      </c>
      <c r="H429" s="5">
        <v>6466.54</v>
      </c>
      <c r="I429" s="31">
        <f>G429/F429*100</f>
        <v>99.840509381846474</v>
      </c>
      <c r="J429" s="33">
        <v>100</v>
      </c>
      <c r="K429" s="175"/>
      <c r="L429" s="175"/>
    </row>
    <row r="430" spans="1:12" ht="21.75" customHeight="1" x14ac:dyDescent="0.25">
      <c r="A430" s="189" t="s">
        <v>282</v>
      </c>
      <c r="B430" s="245"/>
      <c r="C430" s="198"/>
      <c r="D430" s="178" t="s">
        <v>113</v>
      </c>
      <c r="E430" s="73" t="s">
        <v>11</v>
      </c>
      <c r="F430" s="6">
        <f>F432+F433</f>
        <v>57572.21</v>
      </c>
      <c r="G430" s="31">
        <f>G432+G433</f>
        <v>0</v>
      </c>
      <c r="H430" s="31">
        <f>H432+H433</f>
        <v>0</v>
      </c>
      <c r="I430" s="31">
        <f>G430/F430*100</f>
        <v>0</v>
      </c>
      <c r="J430" s="33">
        <v>0</v>
      </c>
      <c r="K430" s="313"/>
      <c r="L430" s="317"/>
    </row>
    <row r="431" spans="1:12" ht="18.75" customHeight="1" x14ac:dyDescent="0.25">
      <c r="A431" s="189"/>
      <c r="B431" s="245"/>
      <c r="C431" s="198"/>
      <c r="D431" s="178"/>
      <c r="E431" s="73" t="s">
        <v>12</v>
      </c>
      <c r="F431" s="6"/>
      <c r="G431" s="31"/>
      <c r="H431" s="31"/>
      <c r="I431" s="31"/>
      <c r="J431" s="31"/>
      <c r="K431" s="313"/>
      <c r="L431" s="317"/>
    </row>
    <row r="432" spans="1:12" ht="41.25" customHeight="1" x14ac:dyDescent="0.25">
      <c r="A432" s="189"/>
      <c r="B432" s="245"/>
      <c r="C432" s="198"/>
      <c r="D432" s="178"/>
      <c r="E432" s="73" t="s">
        <v>46</v>
      </c>
      <c r="F432" s="6">
        <v>54693.599999999999</v>
      </c>
      <c r="G432" s="31">
        <v>0</v>
      </c>
      <c r="H432" s="31">
        <v>0</v>
      </c>
      <c r="I432" s="31">
        <f>G432/F432*100</f>
        <v>0</v>
      </c>
      <c r="J432" s="33">
        <v>0</v>
      </c>
      <c r="K432" s="313"/>
      <c r="L432" s="317"/>
    </row>
    <row r="433" spans="1:12" ht="43.5" customHeight="1" x14ac:dyDescent="0.25">
      <c r="A433" s="189"/>
      <c r="B433" s="245"/>
      <c r="C433" s="198"/>
      <c r="D433" s="178"/>
      <c r="E433" s="73" t="s">
        <v>14</v>
      </c>
      <c r="F433" s="6">
        <v>2878.61</v>
      </c>
      <c r="G433" s="31">
        <v>0</v>
      </c>
      <c r="H433" s="31">
        <v>0</v>
      </c>
      <c r="I433" s="31">
        <f>G433/F433*100</f>
        <v>0</v>
      </c>
      <c r="J433" s="33">
        <v>0</v>
      </c>
      <c r="K433" s="313"/>
      <c r="L433" s="317"/>
    </row>
    <row r="434" spans="1:12" ht="18.75" customHeight="1" x14ac:dyDescent="0.25">
      <c r="A434" s="189" t="s">
        <v>283</v>
      </c>
      <c r="B434" s="347"/>
      <c r="C434" s="198"/>
      <c r="D434" s="225" t="s">
        <v>275</v>
      </c>
      <c r="E434" s="136" t="s">
        <v>11</v>
      </c>
      <c r="F434" s="6">
        <f>F436+F437</f>
        <v>34441.050000000003</v>
      </c>
      <c r="G434" s="6">
        <f>G436+G437</f>
        <v>12809.84</v>
      </c>
      <c r="H434" s="6">
        <f>H436+H437</f>
        <v>12809.84</v>
      </c>
      <c r="I434" s="31">
        <f>G434/F434*100</f>
        <v>37.193523426260228</v>
      </c>
      <c r="J434" s="33">
        <v>100</v>
      </c>
      <c r="K434" s="346"/>
      <c r="L434" s="317"/>
    </row>
    <row r="435" spans="1:12" ht="20.25" x14ac:dyDescent="0.25">
      <c r="A435" s="189"/>
      <c r="B435" s="347"/>
      <c r="C435" s="198"/>
      <c r="D435" s="226"/>
      <c r="E435" s="136" t="s">
        <v>12</v>
      </c>
      <c r="F435" s="6"/>
      <c r="G435" s="6"/>
      <c r="H435" s="6"/>
      <c r="I435" s="31"/>
      <c r="J435" s="31"/>
      <c r="K435" s="346"/>
      <c r="L435" s="317"/>
    </row>
    <row r="436" spans="1:12" ht="40.5" x14ac:dyDescent="0.25">
      <c r="A436" s="189"/>
      <c r="B436" s="347"/>
      <c r="C436" s="198"/>
      <c r="D436" s="226"/>
      <c r="E436" s="136" t="s">
        <v>46</v>
      </c>
      <c r="F436" s="6">
        <v>32719</v>
      </c>
      <c r="G436" s="6">
        <v>12169.35</v>
      </c>
      <c r="H436" s="6">
        <v>12169.35</v>
      </c>
      <c r="I436" s="31">
        <f>G436/F436*100</f>
        <v>37.193526697026194</v>
      </c>
      <c r="J436" s="33">
        <v>100</v>
      </c>
      <c r="K436" s="346"/>
      <c r="L436" s="317"/>
    </row>
    <row r="437" spans="1:12" ht="42" customHeight="1" x14ac:dyDescent="0.25">
      <c r="A437" s="189"/>
      <c r="B437" s="347"/>
      <c r="C437" s="198"/>
      <c r="D437" s="227"/>
      <c r="E437" s="136" t="s">
        <v>14</v>
      </c>
      <c r="F437" s="6">
        <v>1722.05</v>
      </c>
      <c r="G437" s="6">
        <v>640.49</v>
      </c>
      <c r="H437" s="6">
        <v>640.49</v>
      </c>
      <c r="I437" s="31">
        <f>G437/F437*100</f>
        <v>37.193461281612031</v>
      </c>
      <c r="J437" s="33">
        <v>100</v>
      </c>
      <c r="K437" s="346"/>
      <c r="L437" s="317"/>
    </row>
    <row r="438" spans="1:12" ht="22.5" customHeight="1" x14ac:dyDescent="0.25">
      <c r="A438" s="189" t="s">
        <v>197</v>
      </c>
      <c r="B438" s="224"/>
      <c r="C438" s="172"/>
      <c r="D438" s="178" t="s">
        <v>265</v>
      </c>
      <c r="E438" s="134" t="s">
        <v>11</v>
      </c>
      <c r="F438" s="5">
        <f>F440+F441</f>
        <v>165040.21000000002</v>
      </c>
      <c r="G438" s="5">
        <f>G440+G441</f>
        <v>0</v>
      </c>
      <c r="H438" s="33">
        <f>H440+H441</f>
        <v>0</v>
      </c>
      <c r="I438" s="33">
        <f>G438/F438*100</f>
        <v>0</v>
      </c>
      <c r="J438" s="33">
        <v>0</v>
      </c>
      <c r="K438" s="175"/>
      <c r="L438" s="175"/>
    </row>
    <row r="439" spans="1:12" ht="18.75" customHeight="1" x14ac:dyDescent="0.25">
      <c r="A439" s="189"/>
      <c r="B439" s="224"/>
      <c r="C439" s="172"/>
      <c r="D439" s="178"/>
      <c r="E439" s="134" t="s">
        <v>12</v>
      </c>
      <c r="F439" s="5"/>
      <c r="G439" s="5"/>
      <c r="H439" s="33"/>
      <c r="I439" s="33"/>
      <c r="J439" s="33"/>
      <c r="K439" s="175"/>
      <c r="L439" s="175"/>
    </row>
    <row r="440" spans="1:12" ht="39" customHeight="1" x14ac:dyDescent="0.25">
      <c r="A440" s="189"/>
      <c r="B440" s="224"/>
      <c r="C440" s="172"/>
      <c r="D440" s="178"/>
      <c r="E440" s="134" t="s">
        <v>46</v>
      </c>
      <c r="F440" s="5">
        <v>156788.20000000001</v>
      </c>
      <c r="G440" s="5">
        <v>0</v>
      </c>
      <c r="H440" s="33">
        <v>0</v>
      </c>
      <c r="I440" s="33">
        <f>G440/F440*100</f>
        <v>0</v>
      </c>
      <c r="J440" s="33">
        <v>0</v>
      </c>
      <c r="K440" s="175"/>
      <c r="L440" s="175"/>
    </row>
    <row r="441" spans="1:12" ht="39.75" customHeight="1" x14ac:dyDescent="0.25">
      <c r="A441" s="189"/>
      <c r="B441" s="224"/>
      <c r="C441" s="172"/>
      <c r="D441" s="178"/>
      <c r="E441" s="134" t="s">
        <v>14</v>
      </c>
      <c r="F441" s="5">
        <v>8252.01</v>
      </c>
      <c r="G441" s="5">
        <v>0</v>
      </c>
      <c r="H441" s="33">
        <v>0</v>
      </c>
      <c r="I441" s="33">
        <f>G441/F441*100</f>
        <v>0</v>
      </c>
      <c r="J441" s="33">
        <v>0</v>
      </c>
      <c r="K441" s="175"/>
      <c r="L441" s="175"/>
    </row>
    <row r="442" spans="1:12" ht="22.5" customHeight="1" x14ac:dyDescent="0.25">
      <c r="A442" s="184" t="s">
        <v>284</v>
      </c>
      <c r="B442" s="181"/>
      <c r="C442" s="181" t="s">
        <v>420</v>
      </c>
      <c r="D442" s="181"/>
      <c r="E442" s="149" t="s">
        <v>11</v>
      </c>
      <c r="F442" s="40">
        <f>F444+F445</f>
        <v>6315.79</v>
      </c>
      <c r="G442" s="40">
        <f>G444+G445</f>
        <v>0</v>
      </c>
      <c r="H442" s="42">
        <f>H444+H445</f>
        <v>0</v>
      </c>
      <c r="I442" s="42">
        <f>G442/F442*100</f>
        <v>0</v>
      </c>
      <c r="J442" s="42">
        <v>0</v>
      </c>
      <c r="K442" s="183" t="s">
        <v>66</v>
      </c>
      <c r="L442" s="175"/>
    </row>
    <row r="443" spans="1:12" ht="18.75" customHeight="1" x14ac:dyDescent="0.25">
      <c r="A443" s="184"/>
      <c r="B443" s="181"/>
      <c r="C443" s="181"/>
      <c r="D443" s="181"/>
      <c r="E443" s="149" t="s">
        <v>12</v>
      </c>
      <c r="F443" s="40"/>
      <c r="G443" s="40"/>
      <c r="H443" s="42"/>
      <c r="I443" s="42"/>
      <c r="J443" s="42"/>
      <c r="K443" s="183"/>
      <c r="L443" s="175"/>
    </row>
    <row r="444" spans="1:12" ht="39" customHeight="1" x14ac:dyDescent="0.25">
      <c r="A444" s="184"/>
      <c r="B444" s="181"/>
      <c r="C444" s="181"/>
      <c r="D444" s="181"/>
      <c r="E444" s="149" t="s">
        <v>46</v>
      </c>
      <c r="F444" s="40">
        <v>6000</v>
      </c>
      <c r="G444" s="40">
        <v>0</v>
      </c>
      <c r="H444" s="42">
        <v>0</v>
      </c>
      <c r="I444" s="42">
        <f>G444/F444*100</f>
        <v>0</v>
      </c>
      <c r="J444" s="42">
        <v>0</v>
      </c>
      <c r="K444" s="183"/>
      <c r="L444" s="175"/>
    </row>
    <row r="445" spans="1:12" ht="39.75" customHeight="1" x14ac:dyDescent="0.25">
      <c r="A445" s="184"/>
      <c r="B445" s="181"/>
      <c r="C445" s="181"/>
      <c r="D445" s="181"/>
      <c r="E445" s="149" t="s">
        <v>14</v>
      </c>
      <c r="F445" s="40">
        <v>315.79000000000002</v>
      </c>
      <c r="G445" s="40">
        <v>0</v>
      </c>
      <c r="H445" s="42">
        <v>0</v>
      </c>
      <c r="I445" s="42">
        <v>0</v>
      </c>
      <c r="J445" s="42">
        <v>0</v>
      </c>
      <c r="K445" s="183"/>
      <c r="L445" s="175"/>
    </row>
    <row r="446" spans="1:12" ht="22.5" customHeight="1" x14ac:dyDescent="0.25">
      <c r="A446" s="184" t="s">
        <v>285</v>
      </c>
      <c r="B446" s="181"/>
      <c r="C446" s="181" t="s">
        <v>279</v>
      </c>
      <c r="D446" s="181"/>
      <c r="E446" s="149" t="s">
        <v>11</v>
      </c>
      <c r="F446" s="40">
        <f>F448+F449</f>
        <v>25855.37</v>
      </c>
      <c r="G446" s="40">
        <f>G448+G449</f>
        <v>0</v>
      </c>
      <c r="H446" s="42">
        <f>H448+H449</f>
        <v>0</v>
      </c>
      <c r="I446" s="42">
        <f>G446/F446*100</f>
        <v>0</v>
      </c>
      <c r="J446" s="42">
        <v>0</v>
      </c>
      <c r="K446" s="183" t="s">
        <v>66</v>
      </c>
      <c r="L446" s="175"/>
    </row>
    <row r="447" spans="1:12" ht="18.75" customHeight="1" x14ac:dyDescent="0.25">
      <c r="A447" s="184"/>
      <c r="B447" s="181"/>
      <c r="C447" s="181"/>
      <c r="D447" s="181"/>
      <c r="E447" s="149" t="s">
        <v>12</v>
      </c>
      <c r="F447" s="40"/>
      <c r="G447" s="40"/>
      <c r="H447" s="42"/>
      <c r="I447" s="42"/>
      <c r="J447" s="42"/>
      <c r="K447" s="183"/>
      <c r="L447" s="175"/>
    </row>
    <row r="448" spans="1:12" ht="39" customHeight="1" x14ac:dyDescent="0.25">
      <c r="A448" s="184"/>
      <c r="B448" s="181"/>
      <c r="C448" s="181"/>
      <c r="D448" s="181"/>
      <c r="E448" s="149" t="s">
        <v>46</v>
      </c>
      <c r="F448" s="40">
        <v>24562.6</v>
      </c>
      <c r="G448" s="40">
        <v>0</v>
      </c>
      <c r="H448" s="42">
        <v>0</v>
      </c>
      <c r="I448" s="42">
        <f>G448/F448*100</f>
        <v>0</v>
      </c>
      <c r="J448" s="42">
        <v>0</v>
      </c>
      <c r="K448" s="183"/>
      <c r="L448" s="175"/>
    </row>
    <row r="449" spans="1:12" ht="39.75" customHeight="1" x14ac:dyDescent="0.25">
      <c r="A449" s="184"/>
      <c r="B449" s="181"/>
      <c r="C449" s="181"/>
      <c r="D449" s="181"/>
      <c r="E449" s="149" t="s">
        <v>14</v>
      </c>
      <c r="F449" s="40">
        <v>1292.77</v>
      </c>
      <c r="G449" s="40">
        <v>0</v>
      </c>
      <c r="H449" s="42">
        <v>0</v>
      </c>
      <c r="I449" s="42">
        <v>0</v>
      </c>
      <c r="J449" s="42">
        <v>0</v>
      </c>
      <c r="K449" s="183"/>
      <c r="L449" s="175"/>
    </row>
    <row r="450" spans="1:12" ht="22.5" customHeight="1" x14ac:dyDescent="0.25">
      <c r="A450" s="184" t="s">
        <v>286</v>
      </c>
      <c r="B450" s="181"/>
      <c r="C450" s="181" t="s">
        <v>280</v>
      </c>
      <c r="D450" s="181"/>
      <c r="E450" s="149" t="s">
        <v>11</v>
      </c>
      <c r="F450" s="40">
        <f>F452+F453</f>
        <v>94750.51</v>
      </c>
      <c r="G450" s="40">
        <f>G452+G453</f>
        <v>46679.8</v>
      </c>
      <c r="H450" s="42">
        <f>H452+H453</f>
        <v>46679.8</v>
      </c>
      <c r="I450" s="42">
        <f>G450/F450*100</f>
        <v>49.266014504829585</v>
      </c>
      <c r="J450" s="42">
        <v>100</v>
      </c>
      <c r="K450" s="183" t="s">
        <v>66</v>
      </c>
      <c r="L450" s="175"/>
    </row>
    <row r="451" spans="1:12" ht="18.75" customHeight="1" x14ac:dyDescent="0.25">
      <c r="A451" s="184"/>
      <c r="B451" s="181"/>
      <c r="C451" s="181"/>
      <c r="D451" s="181"/>
      <c r="E451" s="149" t="s">
        <v>12</v>
      </c>
      <c r="F451" s="40"/>
      <c r="G451" s="40"/>
      <c r="H451" s="42"/>
      <c r="I451" s="42"/>
      <c r="J451" s="42"/>
      <c r="K451" s="183"/>
      <c r="L451" s="175"/>
    </row>
    <row r="452" spans="1:12" ht="39" customHeight="1" x14ac:dyDescent="0.25">
      <c r="A452" s="184"/>
      <c r="B452" s="181"/>
      <c r="C452" s="181"/>
      <c r="D452" s="181"/>
      <c r="E452" s="149" t="s">
        <v>46</v>
      </c>
      <c r="F452" s="40">
        <v>93803</v>
      </c>
      <c r="G452" s="40">
        <v>46213</v>
      </c>
      <c r="H452" s="40">
        <v>46213</v>
      </c>
      <c r="I452" s="42">
        <f>G452/F452*100</f>
        <v>49.266014946217076</v>
      </c>
      <c r="J452" s="42">
        <v>100</v>
      </c>
      <c r="K452" s="183"/>
      <c r="L452" s="175"/>
    </row>
    <row r="453" spans="1:12" ht="39.75" customHeight="1" x14ac:dyDescent="0.25">
      <c r="A453" s="184"/>
      <c r="B453" s="181"/>
      <c r="C453" s="181"/>
      <c r="D453" s="181"/>
      <c r="E453" s="149" t="s">
        <v>14</v>
      </c>
      <c r="F453" s="40">
        <v>947.51</v>
      </c>
      <c r="G453" s="40">
        <v>466.8</v>
      </c>
      <c r="H453" s="40">
        <v>466.8</v>
      </c>
      <c r="I453" s="42">
        <f>G453/F453*100</f>
        <v>49.265970807695965</v>
      </c>
      <c r="J453" s="42">
        <v>100</v>
      </c>
      <c r="K453" s="183"/>
      <c r="L453" s="175"/>
    </row>
    <row r="454" spans="1:12" s="81" customFormat="1" ht="25.5" customHeight="1" x14ac:dyDescent="0.25">
      <c r="A454" s="186" t="s">
        <v>204</v>
      </c>
      <c r="B454" s="217" t="s">
        <v>216</v>
      </c>
      <c r="C454" s="218" t="s">
        <v>95</v>
      </c>
      <c r="D454" s="257"/>
      <c r="E454" s="78" t="s">
        <v>11</v>
      </c>
      <c r="F454" s="100">
        <f>F456+F457</f>
        <v>88189.069999999978</v>
      </c>
      <c r="G454" s="100">
        <f>G456+G457</f>
        <v>77788.490000000005</v>
      </c>
      <c r="H454" s="160">
        <f>H456+H457</f>
        <v>77552.710000000006</v>
      </c>
      <c r="I454" s="113">
        <f>G454/F454*100</f>
        <v>88.206497698637747</v>
      </c>
      <c r="J454" s="113">
        <f t="shared" ref="J454:J459" si="72">H454/G454*100</f>
        <v>99.696896031790828</v>
      </c>
      <c r="K454" s="219" t="s">
        <v>205</v>
      </c>
      <c r="L454" s="259"/>
    </row>
    <row r="455" spans="1:12" s="81" customFormat="1" ht="20.25" customHeight="1" x14ac:dyDescent="0.25">
      <c r="A455" s="186"/>
      <c r="B455" s="217"/>
      <c r="C455" s="218"/>
      <c r="D455" s="257"/>
      <c r="E455" s="78" t="s">
        <v>12</v>
      </c>
      <c r="F455" s="100"/>
      <c r="G455" s="114"/>
      <c r="H455" s="113"/>
      <c r="I455" s="113"/>
      <c r="J455" s="113"/>
      <c r="K455" s="219"/>
      <c r="L455" s="259"/>
    </row>
    <row r="456" spans="1:12" s="81" customFormat="1" ht="37.5" customHeight="1" x14ac:dyDescent="0.25">
      <c r="A456" s="186"/>
      <c r="B456" s="217"/>
      <c r="C456" s="218"/>
      <c r="D456" s="257"/>
      <c r="E456" s="78" t="s">
        <v>13</v>
      </c>
      <c r="F456" s="100">
        <f t="shared" ref="F456:H457" si="73">F461+F465+F469+F473+F477+F481+F485</f>
        <v>87372.199999999983</v>
      </c>
      <c r="G456" s="100">
        <f t="shared" si="73"/>
        <v>77010.600000000006</v>
      </c>
      <c r="H456" s="160">
        <f t="shared" si="73"/>
        <v>77010.600000000006</v>
      </c>
      <c r="I456" s="113">
        <f>G456/F456*100</f>
        <v>88.140850293342751</v>
      </c>
      <c r="J456" s="113">
        <f>H456/G456*100</f>
        <v>100</v>
      </c>
      <c r="K456" s="219"/>
      <c r="L456" s="259"/>
    </row>
    <row r="457" spans="1:12" s="81" customFormat="1" ht="63" customHeight="1" x14ac:dyDescent="0.25">
      <c r="A457" s="186"/>
      <c r="B457" s="217"/>
      <c r="C457" s="218"/>
      <c r="D457" s="257"/>
      <c r="E457" s="78" t="s">
        <v>14</v>
      </c>
      <c r="F457" s="100">
        <f t="shared" si="73"/>
        <v>816.87</v>
      </c>
      <c r="G457" s="100">
        <f t="shared" si="73"/>
        <v>777.89</v>
      </c>
      <c r="H457" s="160">
        <f t="shared" si="73"/>
        <v>542.11</v>
      </c>
      <c r="I457" s="113">
        <f>G457/F457*100</f>
        <v>95.228126874533274</v>
      </c>
      <c r="J457" s="113">
        <f t="shared" si="72"/>
        <v>69.689801900011574</v>
      </c>
      <c r="K457" s="219"/>
      <c r="L457" s="259"/>
    </row>
    <row r="458" spans="1:12" ht="22.5" customHeight="1" x14ac:dyDescent="0.3">
      <c r="A458" s="126"/>
      <c r="B458" s="60"/>
      <c r="C458" s="144" t="s">
        <v>12</v>
      </c>
      <c r="D458" s="61"/>
      <c r="E458" s="1"/>
      <c r="F458" s="7"/>
      <c r="G458" s="29"/>
      <c r="H458" s="29"/>
      <c r="I458" s="34"/>
      <c r="J458" s="34"/>
      <c r="K458" s="2"/>
      <c r="L458" s="2"/>
    </row>
    <row r="459" spans="1:12" ht="25.5" customHeight="1" x14ac:dyDescent="0.25">
      <c r="A459" s="174" t="s">
        <v>67</v>
      </c>
      <c r="B459" s="177"/>
      <c r="C459" s="198"/>
      <c r="D459" s="178" t="s">
        <v>217</v>
      </c>
      <c r="E459" s="73" t="s">
        <v>11</v>
      </c>
      <c r="F459" s="6">
        <f>F461+F462</f>
        <v>21352.829999999998</v>
      </c>
      <c r="G459" s="6">
        <f>G461+G462</f>
        <v>21352.829999999998</v>
      </c>
      <c r="H459" s="31">
        <f>H461+H462</f>
        <v>21352.829999999998</v>
      </c>
      <c r="I459" s="6">
        <f>G459/F459*100</f>
        <v>100</v>
      </c>
      <c r="J459" s="6">
        <f t="shared" si="72"/>
        <v>100</v>
      </c>
      <c r="K459" s="175"/>
      <c r="L459" s="175"/>
    </row>
    <row r="460" spans="1:12" ht="25.5" customHeight="1" x14ac:dyDescent="0.25">
      <c r="A460" s="174"/>
      <c r="B460" s="177"/>
      <c r="C460" s="198"/>
      <c r="D460" s="178"/>
      <c r="E460" s="73" t="s">
        <v>12</v>
      </c>
      <c r="F460" s="6"/>
      <c r="G460" s="5"/>
      <c r="H460" s="33"/>
      <c r="I460" s="6"/>
      <c r="J460" s="33"/>
      <c r="K460" s="175"/>
      <c r="L460" s="175"/>
    </row>
    <row r="461" spans="1:12" ht="41.25" customHeight="1" x14ac:dyDescent="0.25">
      <c r="A461" s="174"/>
      <c r="B461" s="177"/>
      <c r="C461" s="198"/>
      <c r="D461" s="178"/>
      <c r="E461" s="73" t="s">
        <v>46</v>
      </c>
      <c r="F461" s="6">
        <v>21139.3</v>
      </c>
      <c r="G461" s="6">
        <v>21139.3</v>
      </c>
      <c r="H461" s="6">
        <v>21139.3</v>
      </c>
      <c r="I461" s="6">
        <f>G461/F461*100</f>
        <v>100</v>
      </c>
      <c r="J461" s="33">
        <v>100</v>
      </c>
      <c r="K461" s="175"/>
      <c r="L461" s="175"/>
    </row>
    <row r="462" spans="1:12" ht="47.25" customHeight="1" x14ac:dyDescent="0.25">
      <c r="A462" s="174"/>
      <c r="B462" s="177"/>
      <c r="C462" s="198"/>
      <c r="D462" s="178"/>
      <c r="E462" s="73" t="s">
        <v>14</v>
      </c>
      <c r="F462" s="6">
        <v>213.53</v>
      </c>
      <c r="G462" s="6">
        <v>213.53</v>
      </c>
      <c r="H462" s="6">
        <v>213.53</v>
      </c>
      <c r="I462" s="6">
        <f>G462/F462*100</f>
        <v>100</v>
      </c>
      <c r="J462" s="6">
        <f t="shared" ref="J462:J463" si="74">H462/G462*100</f>
        <v>100</v>
      </c>
      <c r="K462" s="175"/>
      <c r="L462" s="175"/>
    </row>
    <row r="463" spans="1:12" ht="25.5" customHeight="1" x14ac:dyDescent="0.25">
      <c r="A463" s="174" t="s">
        <v>68</v>
      </c>
      <c r="B463" s="177"/>
      <c r="C463" s="198"/>
      <c r="D463" s="178" t="s">
        <v>218</v>
      </c>
      <c r="E463" s="73" t="s">
        <v>11</v>
      </c>
      <c r="F463" s="6">
        <f>F465+F466</f>
        <v>13719.390000000001</v>
      </c>
      <c r="G463" s="6">
        <f>G465+G466</f>
        <v>13719.390000000001</v>
      </c>
      <c r="H463" s="31">
        <f>H465+H466</f>
        <v>13719.390000000001</v>
      </c>
      <c r="I463" s="6">
        <f>G463/F463*100</f>
        <v>100</v>
      </c>
      <c r="J463" s="6">
        <f t="shared" si="74"/>
        <v>100</v>
      </c>
      <c r="K463" s="175"/>
      <c r="L463" s="175"/>
    </row>
    <row r="464" spans="1:12" ht="25.5" customHeight="1" x14ac:dyDescent="0.25">
      <c r="A464" s="174"/>
      <c r="B464" s="177"/>
      <c r="C464" s="198"/>
      <c r="D464" s="178"/>
      <c r="E464" s="73" t="s">
        <v>12</v>
      </c>
      <c r="F464" s="6"/>
      <c r="G464" s="5"/>
      <c r="H464" s="33"/>
      <c r="I464" s="6"/>
      <c r="J464" s="33"/>
      <c r="K464" s="175"/>
      <c r="L464" s="175"/>
    </row>
    <row r="465" spans="1:12" ht="41.25" customHeight="1" x14ac:dyDescent="0.25">
      <c r="A465" s="174"/>
      <c r="B465" s="177"/>
      <c r="C465" s="198"/>
      <c r="D465" s="178"/>
      <c r="E465" s="73" t="s">
        <v>46</v>
      </c>
      <c r="F465" s="6">
        <v>13582.2</v>
      </c>
      <c r="G465" s="6">
        <v>13582.2</v>
      </c>
      <c r="H465" s="6">
        <v>13582.2</v>
      </c>
      <c r="I465" s="6">
        <f>G465/F465*100</f>
        <v>100</v>
      </c>
      <c r="J465" s="6">
        <f t="shared" ref="J465:J467" si="75">H465/G465*100</f>
        <v>100</v>
      </c>
      <c r="K465" s="175"/>
      <c r="L465" s="175"/>
    </row>
    <row r="466" spans="1:12" ht="39" customHeight="1" x14ac:dyDescent="0.25">
      <c r="A466" s="174"/>
      <c r="B466" s="177"/>
      <c r="C466" s="198"/>
      <c r="D466" s="178"/>
      <c r="E466" s="73" t="s">
        <v>14</v>
      </c>
      <c r="F466" s="6">
        <v>137.19</v>
      </c>
      <c r="G466" s="6">
        <v>137.19</v>
      </c>
      <c r="H466" s="6">
        <v>137.19</v>
      </c>
      <c r="I466" s="6">
        <f>G466/F466*100</f>
        <v>100</v>
      </c>
      <c r="J466" s="6">
        <f t="shared" si="75"/>
        <v>100</v>
      </c>
      <c r="K466" s="175"/>
      <c r="L466" s="175"/>
    </row>
    <row r="467" spans="1:12" ht="19.5" customHeight="1" x14ac:dyDescent="0.25">
      <c r="A467" s="174" t="s">
        <v>69</v>
      </c>
      <c r="B467" s="177"/>
      <c r="C467" s="198"/>
      <c r="D467" s="178" t="s">
        <v>177</v>
      </c>
      <c r="E467" s="73" t="s">
        <v>11</v>
      </c>
      <c r="F467" s="6">
        <f>F469+F470</f>
        <v>5814.75</v>
      </c>
      <c r="G467" s="6">
        <f>G469+G470</f>
        <v>5814.75</v>
      </c>
      <c r="H467" s="31">
        <f>H469+H470</f>
        <v>5814.75</v>
      </c>
      <c r="I467" s="6">
        <f>G467/F467*100</f>
        <v>100</v>
      </c>
      <c r="J467" s="6">
        <f t="shared" si="75"/>
        <v>100</v>
      </c>
      <c r="K467" s="175"/>
      <c r="L467" s="175"/>
    </row>
    <row r="468" spans="1:12" ht="19.5" customHeight="1" x14ac:dyDescent="0.25">
      <c r="A468" s="174"/>
      <c r="B468" s="177"/>
      <c r="C468" s="198"/>
      <c r="D468" s="178"/>
      <c r="E468" s="73" t="s">
        <v>12</v>
      </c>
      <c r="F468" s="6"/>
      <c r="G468" s="5"/>
      <c r="H468" s="33"/>
      <c r="I468" s="6"/>
      <c r="J468" s="33"/>
      <c r="K468" s="175"/>
      <c r="L468" s="175"/>
    </row>
    <row r="469" spans="1:12" ht="39.75" customHeight="1" x14ac:dyDescent="0.25">
      <c r="A469" s="174"/>
      <c r="B469" s="177"/>
      <c r="C469" s="198"/>
      <c r="D469" s="178"/>
      <c r="E469" s="73" t="s">
        <v>46</v>
      </c>
      <c r="F469" s="6">
        <v>5756.6</v>
      </c>
      <c r="G469" s="6">
        <v>5756.6</v>
      </c>
      <c r="H469" s="6">
        <v>5756.6</v>
      </c>
      <c r="I469" s="6">
        <f>G469/F469*100</f>
        <v>100</v>
      </c>
      <c r="J469" s="6">
        <f t="shared" ref="J469:J471" si="76">H469/G469*100</f>
        <v>100</v>
      </c>
      <c r="K469" s="175"/>
      <c r="L469" s="175"/>
    </row>
    <row r="470" spans="1:12" ht="39" customHeight="1" x14ac:dyDescent="0.25">
      <c r="A470" s="174"/>
      <c r="B470" s="177"/>
      <c r="C470" s="198"/>
      <c r="D470" s="178"/>
      <c r="E470" s="73" t="s">
        <v>14</v>
      </c>
      <c r="F470" s="6">
        <v>58.15</v>
      </c>
      <c r="G470" s="6">
        <v>58.15</v>
      </c>
      <c r="H470" s="6">
        <v>58.15</v>
      </c>
      <c r="I470" s="6">
        <f>G470/F470*100</f>
        <v>100</v>
      </c>
      <c r="J470" s="6">
        <f t="shared" si="76"/>
        <v>100</v>
      </c>
      <c r="K470" s="175"/>
      <c r="L470" s="175"/>
    </row>
    <row r="471" spans="1:12" ht="25.5" customHeight="1" x14ac:dyDescent="0.25">
      <c r="A471" s="174" t="s">
        <v>70</v>
      </c>
      <c r="B471" s="177"/>
      <c r="C471" s="198"/>
      <c r="D471" s="178" t="s">
        <v>178</v>
      </c>
      <c r="E471" s="73" t="s">
        <v>11</v>
      </c>
      <c r="F471" s="6">
        <f>F473+F474</f>
        <v>13323.64</v>
      </c>
      <c r="G471" s="6">
        <f>G473+G474</f>
        <v>13323.64</v>
      </c>
      <c r="H471" s="31">
        <f>H473+H474</f>
        <v>13323.64</v>
      </c>
      <c r="I471" s="6">
        <f>G471/F471*100</f>
        <v>100</v>
      </c>
      <c r="J471" s="6">
        <f t="shared" si="76"/>
        <v>100</v>
      </c>
      <c r="K471" s="175"/>
      <c r="L471" s="175"/>
    </row>
    <row r="472" spans="1:12" ht="25.5" customHeight="1" x14ac:dyDescent="0.25">
      <c r="A472" s="174"/>
      <c r="B472" s="177"/>
      <c r="C472" s="198"/>
      <c r="D472" s="178"/>
      <c r="E472" s="73" t="s">
        <v>12</v>
      </c>
      <c r="F472" s="6"/>
      <c r="G472" s="5"/>
      <c r="H472" s="33"/>
      <c r="I472" s="6"/>
      <c r="J472" s="33"/>
      <c r="K472" s="175"/>
      <c r="L472" s="175"/>
    </row>
    <row r="473" spans="1:12" ht="36.75" customHeight="1" x14ac:dyDescent="0.25">
      <c r="A473" s="174"/>
      <c r="B473" s="177"/>
      <c r="C473" s="198"/>
      <c r="D473" s="178"/>
      <c r="E473" s="73" t="s">
        <v>46</v>
      </c>
      <c r="F473" s="6">
        <v>13190.4</v>
      </c>
      <c r="G473" s="6">
        <v>13190.4</v>
      </c>
      <c r="H473" s="6">
        <v>13190.4</v>
      </c>
      <c r="I473" s="6">
        <f>G473/F473*100</f>
        <v>100</v>
      </c>
      <c r="J473" s="6">
        <f t="shared" ref="J473:J474" si="77">H473/G473*100</f>
        <v>100</v>
      </c>
      <c r="K473" s="175"/>
      <c r="L473" s="175"/>
    </row>
    <row r="474" spans="1:12" ht="39" customHeight="1" x14ac:dyDescent="0.25">
      <c r="A474" s="174"/>
      <c r="B474" s="177"/>
      <c r="C474" s="198"/>
      <c r="D474" s="178"/>
      <c r="E474" s="73" t="s">
        <v>14</v>
      </c>
      <c r="F474" s="6">
        <v>133.24</v>
      </c>
      <c r="G474" s="6">
        <v>133.24</v>
      </c>
      <c r="H474" s="6">
        <v>133.24</v>
      </c>
      <c r="I474" s="6">
        <f>G474/F474*100</f>
        <v>100</v>
      </c>
      <c r="J474" s="6">
        <f t="shared" si="77"/>
        <v>100</v>
      </c>
      <c r="K474" s="175"/>
      <c r="L474" s="175"/>
    </row>
    <row r="475" spans="1:12" ht="25.5" customHeight="1" x14ac:dyDescent="0.25">
      <c r="A475" s="174" t="s">
        <v>71</v>
      </c>
      <c r="B475" s="177"/>
      <c r="C475" s="198"/>
      <c r="D475" s="178" t="s">
        <v>219</v>
      </c>
      <c r="E475" s="73" t="s">
        <v>11</v>
      </c>
      <c r="F475" s="6">
        <f>F477+F478</f>
        <v>3897.68</v>
      </c>
      <c r="G475" s="6">
        <f>G477+G478</f>
        <v>0</v>
      </c>
      <c r="H475" s="31">
        <f>H477+H478</f>
        <v>0</v>
      </c>
      <c r="I475" s="33">
        <f>G475/F475*100</f>
        <v>0</v>
      </c>
      <c r="J475" s="33">
        <v>0</v>
      </c>
      <c r="K475" s="175"/>
      <c r="L475" s="175"/>
    </row>
    <row r="476" spans="1:12" ht="25.5" customHeight="1" x14ac:dyDescent="0.25">
      <c r="A476" s="174"/>
      <c r="B476" s="177"/>
      <c r="C476" s="198"/>
      <c r="D476" s="178"/>
      <c r="E476" s="73" t="s">
        <v>12</v>
      </c>
      <c r="F476" s="6"/>
      <c r="G476" s="5"/>
      <c r="H476" s="33"/>
      <c r="I476" s="33"/>
      <c r="J476" s="33"/>
      <c r="K476" s="175"/>
      <c r="L476" s="175"/>
    </row>
    <row r="477" spans="1:12" ht="40.5" customHeight="1" x14ac:dyDescent="0.25">
      <c r="A477" s="174"/>
      <c r="B477" s="177"/>
      <c r="C477" s="198"/>
      <c r="D477" s="178"/>
      <c r="E477" s="73" t="s">
        <v>46</v>
      </c>
      <c r="F477" s="6">
        <v>3858.7</v>
      </c>
      <c r="G477" s="6">
        <v>0</v>
      </c>
      <c r="H477" s="31">
        <v>0</v>
      </c>
      <c r="I477" s="33">
        <f>G477/F477*100</f>
        <v>0</v>
      </c>
      <c r="J477" s="33">
        <v>0</v>
      </c>
      <c r="K477" s="175"/>
      <c r="L477" s="175"/>
    </row>
    <row r="478" spans="1:12" ht="48.75" customHeight="1" x14ac:dyDescent="0.25">
      <c r="A478" s="174"/>
      <c r="B478" s="177"/>
      <c r="C478" s="198"/>
      <c r="D478" s="178"/>
      <c r="E478" s="73" t="s">
        <v>14</v>
      </c>
      <c r="F478" s="6">
        <v>38.979999999999997</v>
      </c>
      <c r="G478" s="6">
        <v>0</v>
      </c>
      <c r="H478" s="31">
        <v>0</v>
      </c>
      <c r="I478" s="33">
        <f>G478/F478*100</f>
        <v>0</v>
      </c>
      <c r="J478" s="33">
        <v>0</v>
      </c>
      <c r="K478" s="175"/>
      <c r="L478" s="175"/>
    </row>
    <row r="479" spans="1:12" ht="25.5" customHeight="1" x14ac:dyDescent="0.25">
      <c r="A479" s="208" t="s">
        <v>142</v>
      </c>
      <c r="B479" s="202"/>
      <c r="C479" s="191"/>
      <c r="D479" s="178" t="s">
        <v>179</v>
      </c>
      <c r="E479" s="73" t="s">
        <v>11</v>
      </c>
      <c r="F479" s="6">
        <f>F481+F482</f>
        <v>23577.879999999997</v>
      </c>
      <c r="G479" s="6">
        <f>G481+G482</f>
        <v>23577.879999999997</v>
      </c>
      <c r="H479" s="31">
        <f>H481+H482</f>
        <v>23342.1</v>
      </c>
      <c r="I479" s="33">
        <f>G479/F479*100</f>
        <v>100</v>
      </c>
      <c r="J479" s="6">
        <f t="shared" ref="J479" si="78">H479/G479*100</f>
        <v>98.999994910483906</v>
      </c>
      <c r="K479" s="176"/>
      <c r="L479" s="194"/>
    </row>
    <row r="480" spans="1:12" ht="21" customHeight="1" x14ac:dyDescent="0.25">
      <c r="A480" s="209"/>
      <c r="B480" s="203"/>
      <c r="C480" s="192"/>
      <c r="D480" s="178"/>
      <c r="E480" s="73" t="s">
        <v>12</v>
      </c>
      <c r="F480" s="115"/>
      <c r="G480" s="115"/>
      <c r="H480" s="31"/>
      <c r="I480" s="33"/>
      <c r="J480" s="31"/>
      <c r="K480" s="176"/>
      <c r="L480" s="195"/>
    </row>
    <row r="481" spans="1:12" ht="42" customHeight="1" x14ac:dyDescent="0.25">
      <c r="A481" s="209"/>
      <c r="B481" s="203"/>
      <c r="C481" s="192"/>
      <c r="D481" s="178"/>
      <c r="E481" s="73" t="s">
        <v>46</v>
      </c>
      <c r="F481" s="6">
        <v>23342.1</v>
      </c>
      <c r="G481" s="6">
        <v>23342.1</v>
      </c>
      <c r="H481" s="6">
        <v>23342.1</v>
      </c>
      <c r="I481" s="33">
        <f>G481/F481*100</f>
        <v>100</v>
      </c>
      <c r="J481" s="33">
        <v>100</v>
      </c>
      <c r="K481" s="176"/>
      <c r="L481" s="195"/>
    </row>
    <row r="482" spans="1:12" ht="42.75" customHeight="1" x14ac:dyDescent="0.25">
      <c r="A482" s="210"/>
      <c r="B482" s="204"/>
      <c r="C482" s="193"/>
      <c r="D482" s="178"/>
      <c r="E482" s="73" t="s">
        <v>14</v>
      </c>
      <c r="F482" s="6">
        <v>235.78</v>
      </c>
      <c r="G482" s="6">
        <v>235.78</v>
      </c>
      <c r="H482" s="31">
        <v>0</v>
      </c>
      <c r="I482" s="33">
        <f>G482/F482*100</f>
        <v>100</v>
      </c>
      <c r="J482" s="6">
        <f t="shared" ref="J482" si="79">H482/G482*100</f>
        <v>0</v>
      </c>
      <c r="K482" s="176"/>
      <c r="L482" s="196"/>
    </row>
    <row r="483" spans="1:12" ht="25.5" customHeight="1" x14ac:dyDescent="0.25">
      <c r="A483" s="208" t="s">
        <v>333</v>
      </c>
      <c r="B483" s="202"/>
      <c r="C483" s="191"/>
      <c r="D483" s="178" t="s">
        <v>334</v>
      </c>
      <c r="E483" s="139" t="s">
        <v>11</v>
      </c>
      <c r="F483" s="6">
        <f>F485+F486</f>
        <v>6502.9</v>
      </c>
      <c r="G483" s="6">
        <f>G485+G486</f>
        <v>0</v>
      </c>
      <c r="H483" s="31">
        <f>H485+H486</f>
        <v>0</v>
      </c>
      <c r="I483" s="33">
        <f>G483/F483*100</f>
        <v>0</v>
      </c>
      <c r="J483" s="33">
        <v>0</v>
      </c>
      <c r="K483" s="176"/>
      <c r="L483" s="194"/>
    </row>
    <row r="484" spans="1:12" ht="21" customHeight="1" x14ac:dyDescent="0.25">
      <c r="A484" s="209"/>
      <c r="B484" s="203"/>
      <c r="C484" s="192"/>
      <c r="D484" s="178"/>
      <c r="E484" s="139" t="s">
        <v>12</v>
      </c>
      <c r="F484" s="115"/>
      <c r="G484" s="115"/>
      <c r="H484" s="6"/>
      <c r="I484" s="33"/>
      <c r="J484" s="31"/>
      <c r="K484" s="176"/>
      <c r="L484" s="195"/>
    </row>
    <row r="485" spans="1:12" ht="42" customHeight="1" x14ac:dyDescent="0.25">
      <c r="A485" s="209"/>
      <c r="B485" s="203"/>
      <c r="C485" s="192"/>
      <c r="D485" s="178"/>
      <c r="E485" s="139" t="s">
        <v>46</v>
      </c>
      <c r="F485" s="6">
        <v>6502.9</v>
      </c>
      <c r="G485" s="31">
        <v>0</v>
      </c>
      <c r="H485" s="31">
        <v>0</v>
      </c>
      <c r="I485" s="33">
        <f>G485/F485*100</f>
        <v>0</v>
      </c>
      <c r="J485" s="33">
        <v>0</v>
      </c>
      <c r="K485" s="176"/>
      <c r="L485" s="195"/>
    </row>
    <row r="486" spans="1:12" ht="42.75" customHeight="1" x14ac:dyDescent="0.25">
      <c r="A486" s="210"/>
      <c r="B486" s="204"/>
      <c r="C486" s="193"/>
      <c r="D486" s="178"/>
      <c r="E486" s="139" t="s">
        <v>14</v>
      </c>
      <c r="F486" s="6">
        <v>0</v>
      </c>
      <c r="G486" s="31">
        <v>0</v>
      </c>
      <c r="H486" s="31">
        <v>0</v>
      </c>
      <c r="I486" s="33">
        <v>0</v>
      </c>
      <c r="J486" s="33">
        <v>0</v>
      </c>
      <c r="K486" s="176"/>
      <c r="L486" s="196"/>
    </row>
    <row r="487" spans="1:12" s="81" customFormat="1" ht="18.75" customHeight="1" x14ac:dyDescent="0.25">
      <c r="A487" s="186" t="s">
        <v>72</v>
      </c>
      <c r="B487" s="254" t="s">
        <v>220</v>
      </c>
      <c r="C487" s="256"/>
      <c r="D487" s="257"/>
      <c r="E487" s="99" t="s">
        <v>11</v>
      </c>
      <c r="F487" s="82">
        <f>F489+F490</f>
        <v>449695.74399999995</v>
      </c>
      <c r="G487" s="80">
        <f>G489+G490</f>
        <v>51054.39</v>
      </c>
      <c r="H487" s="80">
        <f>H489+H490</f>
        <v>0</v>
      </c>
      <c r="I487" s="80">
        <f>G487/F487*100</f>
        <v>11.353096105797258</v>
      </c>
      <c r="J487" s="80">
        <v>0</v>
      </c>
      <c r="K487" s="186" t="s">
        <v>62</v>
      </c>
      <c r="L487" s="259"/>
    </row>
    <row r="488" spans="1:12" s="81" customFormat="1" ht="18.75" customHeight="1" x14ac:dyDescent="0.25">
      <c r="A488" s="186"/>
      <c r="B488" s="254"/>
      <c r="C488" s="256"/>
      <c r="D488" s="257"/>
      <c r="E488" s="78" t="s">
        <v>12</v>
      </c>
      <c r="F488" s="82"/>
      <c r="G488" s="162"/>
      <c r="H488" s="162"/>
      <c r="I488" s="80"/>
      <c r="J488" s="80"/>
      <c r="K488" s="186"/>
      <c r="L488" s="259"/>
    </row>
    <row r="489" spans="1:12" s="81" customFormat="1" ht="38.25" customHeight="1" x14ac:dyDescent="0.25">
      <c r="A489" s="186"/>
      <c r="B489" s="254"/>
      <c r="C489" s="256"/>
      <c r="D489" s="257"/>
      <c r="E489" s="78" t="s">
        <v>13</v>
      </c>
      <c r="F489" s="82">
        <f>F494+F507+F511+F515</f>
        <v>428016.99699999997</v>
      </c>
      <c r="G489" s="164">
        <f t="shared" ref="G489:H489" si="80">G494+G507+G511+G515</f>
        <v>49121.7</v>
      </c>
      <c r="H489" s="164">
        <f t="shared" si="80"/>
        <v>0</v>
      </c>
      <c r="I489" s="80">
        <f>G489/F489*100</f>
        <v>11.476576945377708</v>
      </c>
      <c r="J489" s="80">
        <v>0</v>
      </c>
      <c r="K489" s="186"/>
      <c r="L489" s="259"/>
    </row>
    <row r="490" spans="1:12" s="81" customFormat="1" ht="40.5" x14ac:dyDescent="0.25">
      <c r="A490" s="186"/>
      <c r="B490" s="254"/>
      <c r="C490" s="256"/>
      <c r="D490" s="257"/>
      <c r="E490" s="78" t="s">
        <v>14</v>
      </c>
      <c r="F490" s="164">
        <f>F495+F508+F512+F516</f>
        <v>21678.746999999999</v>
      </c>
      <c r="G490" s="164">
        <f t="shared" ref="G490:H490" si="81">G495+G508+G512+G516</f>
        <v>1932.69</v>
      </c>
      <c r="H490" s="164">
        <f t="shared" si="81"/>
        <v>0</v>
      </c>
      <c r="I490" s="80">
        <f>G490/F490*100</f>
        <v>8.9151370233713241</v>
      </c>
      <c r="J490" s="80">
        <v>0</v>
      </c>
      <c r="K490" s="186"/>
      <c r="L490" s="259"/>
    </row>
    <row r="491" spans="1:12" s="14" customFormat="1" ht="22.5" customHeight="1" x14ac:dyDescent="0.3">
      <c r="A491" s="126"/>
      <c r="B491" s="57" t="s">
        <v>12</v>
      </c>
      <c r="C491" s="62"/>
      <c r="D491" s="61"/>
      <c r="E491" s="71"/>
      <c r="F491" s="40"/>
      <c r="G491" s="42"/>
      <c r="H491" s="42"/>
      <c r="I491" s="42"/>
      <c r="J491" s="42"/>
      <c r="K491" s="58"/>
      <c r="L491" s="74"/>
    </row>
    <row r="492" spans="1:12" s="10" customFormat="1" ht="23.25" customHeight="1" x14ac:dyDescent="0.25">
      <c r="A492" s="245" t="s">
        <v>73</v>
      </c>
      <c r="B492" s="275"/>
      <c r="C492" s="181" t="s">
        <v>221</v>
      </c>
      <c r="D492" s="258"/>
      <c r="E492" s="151" t="s">
        <v>11</v>
      </c>
      <c r="F492" s="40">
        <f>F494+F495</f>
        <v>360306.94399999996</v>
      </c>
      <c r="G492" s="42">
        <f>G494+G495</f>
        <v>0</v>
      </c>
      <c r="H492" s="42">
        <f>H494+H495</f>
        <v>0</v>
      </c>
      <c r="I492" s="42">
        <f t="shared" ref="I492:I500" si="82">G492/F492*100</f>
        <v>0</v>
      </c>
      <c r="J492" s="42">
        <v>0</v>
      </c>
      <c r="K492" s="184" t="s">
        <v>62</v>
      </c>
      <c r="L492" s="267"/>
    </row>
    <row r="493" spans="1:12" s="10" customFormat="1" ht="20.25" x14ac:dyDescent="0.25">
      <c r="A493" s="245"/>
      <c r="B493" s="275"/>
      <c r="C493" s="181"/>
      <c r="D493" s="258"/>
      <c r="E493" s="149" t="s">
        <v>12</v>
      </c>
      <c r="F493" s="40"/>
      <c r="G493" s="42"/>
      <c r="H493" s="42"/>
      <c r="I493" s="42"/>
      <c r="J493" s="42"/>
      <c r="K493" s="184"/>
      <c r="L493" s="267"/>
    </row>
    <row r="494" spans="1:12" s="10" customFormat="1" ht="41.25" customHeight="1" x14ac:dyDescent="0.25">
      <c r="A494" s="245"/>
      <c r="B494" s="275"/>
      <c r="C494" s="181"/>
      <c r="D494" s="258"/>
      <c r="E494" s="149" t="s">
        <v>13</v>
      </c>
      <c r="F494" s="40">
        <f>F499+F503</f>
        <v>342291.59699999995</v>
      </c>
      <c r="G494" s="40">
        <v>0</v>
      </c>
      <c r="H494" s="40">
        <f t="shared" ref="H494" si="83">H499+H503+H507+H511+H515</f>
        <v>0</v>
      </c>
      <c r="I494" s="42">
        <v>0</v>
      </c>
      <c r="J494" s="42">
        <v>0</v>
      </c>
      <c r="K494" s="184"/>
      <c r="L494" s="267"/>
    </row>
    <row r="495" spans="1:12" s="10" customFormat="1" ht="42" customHeight="1" x14ac:dyDescent="0.25">
      <c r="A495" s="245"/>
      <c r="B495" s="275"/>
      <c r="C495" s="181"/>
      <c r="D495" s="258"/>
      <c r="E495" s="149" t="s">
        <v>14</v>
      </c>
      <c r="F495" s="40">
        <f>F500+F504</f>
        <v>18015.347000000002</v>
      </c>
      <c r="G495" s="40">
        <v>0</v>
      </c>
      <c r="H495" s="40">
        <f t="shared" ref="H495" si="84">H500+H504+H508+H512+H516</f>
        <v>0</v>
      </c>
      <c r="I495" s="42">
        <v>0</v>
      </c>
      <c r="J495" s="42">
        <v>0</v>
      </c>
      <c r="K495" s="184"/>
      <c r="L495" s="267"/>
    </row>
    <row r="496" spans="1:12" ht="19.5" customHeight="1" x14ac:dyDescent="0.3">
      <c r="A496" s="126"/>
      <c r="B496" s="152"/>
      <c r="C496" s="144" t="s">
        <v>12</v>
      </c>
      <c r="D496" s="147"/>
      <c r="E496" s="148"/>
      <c r="F496" s="40"/>
      <c r="G496" s="42"/>
      <c r="H496" s="42"/>
      <c r="I496" s="42"/>
      <c r="J496" s="42"/>
      <c r="K496" s="152"/>
      <c r="L496" s="2"/>
    </row>
    <row r="497" spans="1:12" ht="19.5" customHeight="1" x14ac:dyDescent="0.25">
      <c r="A497" s="174" t="s">
        <v>74</v>
      </c>
      <c r="B497" s="173"/>
      <c r="C497" s="172"/>
      <c r="D497" s="178" t="s">
        <v>287</v>
      </c>
      <c r="E497" s="49" t="s">
        <v>11</v>
      </c>
      <c r="F497" s="5">
        <f>F499+F500</f>
        <v>196021.663</v>
      </c>
      <c r="G497" s="33">
        <f>G499+G500</f>
        <v>0</v>
      </c>
      <c r="H497" s="33">
        <f>H499+H500</f>
        <v>0</v>
      </c>
      <c r="I497" s="33">
        <f t="shared" si="82"/>
        <v>0</v>
      </c>
      <c r="J497" s="33">
        <v>0</v>
      </c>
      <c r="K497" s="174"/>
      <c r="L497" s="316"/>
    </row>
    <row r="498" spans="1:12" ht="20.25" x14ac:dyDescent="0.25">
      <c r="A498" s="174"/>
      <c r="B498" s="173"/>
      <c r="C498" s="172"/>
      <c r="D498" s="178"/>
      <c r="E498" s="73" t="s">
        <v>12</v>
      </c>
      <c r="F498" s="5"/>
      <c r="G498" s="33"/>
      <c r="H498" s="33"/>
      <c r="I498" s="33"/>
      <c r="J498" s="33"/>
      <c r="K498" s="174"/>
      <c r="L498" s="175"/>
    </row>
    <row r="499" spans="1:12" ht="39" customHeight="1" x14ac:dyDescent="0.25">
      <c r="A499" s="174"/>
      <c r="B499" s="173"/>
      <c r="C499" s="172"/>
      <c r="D499" s="178"/>
      <c r="E499" s="73" t="s">
        <v>13</v>
      </c>
      <c r="F499" s="6">
        <v>186220.58</v>
      </c>
      <c r="G499" s="31">
        <v>0</v>
      </c>
      <c r="H499" s="31">
        <v>0</v>
      </c>
      <c r="I499" s="33">
        <f t="shared" si="82"/>
        <v>0</v>
      </c>
      <c r="J499" s="33">
        <v>0</v>
      </c>
      <c r="K499" s="174"/>
      <c r="L499" s="175"/>
    </row>
    <row r="500" spans="1:12" ht="40.5" x14ac:dyDescent="0.25">
      <c r="A500" s="174"/>
      <c r="B500" s="173"/>
      <c r="C500" s="172"/>
      <c r="D500" s="178"/>
      <c r="E500" s="73" t="s">
        <v>14</v>
      </c>
      <c r="F500" s="6">
        <v>9801.0830000000005</v>
      </c>
      <c r="G500" s="31">
        <v>0</v>
      </c>
      <c r="H500" s="31">
        <v>0</v>
      </c>
      <c r="I500" s="33">
        <f t="shared" si="82"/>
        <v>0</v>
      </c>
      <c r="J500" s="33">
        <v>0</v>
      </c>
      <c r="K500" s="174"/>
      <c r="L500" s="175"/>
    </row>
    <row r="501" spans="1:12" ht="19.5" customHeight="1" x14ac:dyDescent="0.25">
      <c r="A501" s="174" t="s">
        <v>258</v>
      </c>
      <c r="B501" s="173"/>
      <c r="C501" s="172"/>
      <c r="D501" s="178" t="s">
        <v>288</v>
      </c>
      <c r="E501" s="49" t="s">
        <v>11</v>
      </c>
      <c r="F501" s="5">
        <f>F503+F504</f>
        <v>164285.28099999999</v>
      </c>
      <c r="G501" s="33">
        <f>G503+G504</f>
        <v>0</v>
      </c>
      <c r="H501" s="33">
        <f>H503+H504</f>
        <v>0</v>
      </c>
      <c r="I501" s="33">
        <f>G501/F501*100</f>
        <v>0</v>
      </c>
      <c r="J501" s="33">
        <v>0</v>
      </c>
      <c r="K501" s="174"/>
      <c r="L501" s="175"/>
    </row>
    <row r="502" spans="1:12" ht="20.25" x14ac:dyDescent="0.25">
      <c r="A502" s="174"/>
      <c r="B502" s="173"/>
      <c r="C502" s="172"/>
      <c r="D502" s="178"/>
      <c r="E502" s="119" t="s">
        <v>12</v>
      </c>
      <c r="F502" s="5"/>
      <c r="G502" s="33"/>
      <c r="H502" s="33"/>
      <c r="I502" s="33"/>
      <c r="J502" s="33"/>
      <c r="K502" s="174"/>
      <c r="L502" s="175"/>
    </row>
    <row r="503" spans="1:12" ht="39" customHeight="1" x14ac:dyDescent="0.25">
      <c r="A503" s="174"/>
      <c r="B503" s="173"/>
      <c r="C503" s="172"/>
      <c r="D503" s="178"/>
      <c r="E503" s="119" t="s">
        <v>13</v>
      </c>
      <c r="F503" s="6">
        <v>156071.01699999999</v>
      </c>
      <c r="G503" s="31">
        <v>0</v>
      </c>
      <c r="H503" s="31">
        <v>0</v>
      </c>
      <c r="I503" s="33">
        <f>G503/F503*100</f>
        <v>0</v>
      </c>
      <c r="J503" s="33">
        <v>0</v>
      </c>
      <c r="K503" s="174"/>
      <c r="L503" s="175"/>
    </row>
    <row r="504" spans="1:12" ht="40.5" x14ac:dyDescent="0.25">
      <c r="A504" s="174"/>
      <c r="B504" s="173"/>
      <c r="C504" s="172"/>
      <c r="D504" s="178"/>
      <c r="E504" s="119" t="s">
        <v>14</v>
      </c>
      <c r="F504" s="6">
        <v>8214.2639999999992</v>
      </c>
      <c r="G504" s="31">
        <v>0</v>
      </c>
      <c r="H504" s="31">
        <v>0</v>
      </c>
      <c r="I504" s="33">
        <f>G504/F504*100</f>
        <v>0</v>
      </c>
      <c r="J504" s="33">
        <v>0</v>
      </c>
      <c r="K504" s="174"/>
      <c r="L504" s="175"/>
    </row>
    <row r="505" spans="1:12" ht="19.5" customHeight="1" x14ac:dyDescent="0.25">
      <c r="A505" s="174" t="s">
        <v>289</v>
      </c>
      <c r="B505" s="173"/>
      <c r="C505" s="181" t="s">
        <v>412</v>
      </c>
      <c r="D505" s="178" t="s">
        <v>392</v>
      </c>
      <c r="E505" s="49" t="s">
        <v>11</v>
      </c>
      <c r="F505" s="5">
        <f>F507+F508</f>
        <v>14500.949999999999</v>
      </c>
      <c r="G505" s="33">
        <f>G507+G508</f>
        <v>14500.949999999999</v>
      </c>
      <c r="H505" s="33">
        <f>H507+H508</f>
        <v>0</v>
      </c>
      <c r="I505" s="33">
        <f>G505/F505*100</f>
        <v>100</v>
      </c>
      <c r="J505" s="33">
        <v>0</v>
      </c>
      <c r="K505" s="174"/>
      <c r="L505" s="175"/>
    </row>
    <row r="506" spans="1:12" ht="20.25" x14ac:dyDescent="0.25">
      <c r="A506" s="174"/>
      <c r="B506" s="173"/>
      <c r="C506" s="181"/>
      <c r="D506" s="178"/>
      <c r="E506" s="136" t="s">
        <v>12</v>
      </c>
      <c r="F506" s="5"/>
      <c r="G506" s="33"/>
      <c r="H506" s="33"/>
      <c r="I506" s="33"/>
      <c r="J506" s="33"/>
      <c r="K506" s="174"/>
      <c r="L506" s="175"/>
    </row>
    <row r="507" spans="1:12" ht="39" customHeight="1" x14ac:dyDescent="0.25">
      <c r="A507" s="174"/>
      <c r="B507" s="173"/>
      <c r="C507" s="181"/>
      <c r="D507" s="178"/>
      <c r="E507" s="136" t="s">
        <v>13</v>
      </c>
      <c r="F507" s="6">
        <v>13775.9</v>
      </c>
      <c r="G507" s="6">
        <v>13775.9</v>
      </c>
      <c r="H507" s="31">
        <v>0</v>
      </c>
      <c r="I507" s="33">
        <f>G507/F507*100</f>
        <v>100</v>
      </c>
      <c r="J507" s="33">
        <v>0</v>
      </c>
      <c r="K507" s="174"/>
      <c r="L507" s="175"/>
    </row>
    <row r="508" spans="1:12" ht="40.5" x14ac:dyDescent="0.25">
      <c r="A508" s="174"/>
      <c r="B508" s="173"/>
      <c r="C508" s="181"/>
      <c r="D508" s="178"/>
      <c r="E508" s="136" t="s">
        <v>14</v>
      </c>
      <c r="F508" s="6">
        <v>725.05</v>
      </c>
      <c r="G508" s="6">
        <v>725.05</v>
      </c>
      <c r="H508" s="31">
        <v>0</v>
      </c>
      <c r="I508" s="33">
        <f>G508/F508*100</f>
        <v>100</v>
      </c>
      <c r="J508" s="33">
        <v>0</v>
      </c>
      <c r="K508" s="174"/>
      <c r="L508" s="175"/>
    </row>
    <row r="509" spans="1:12" ht="33.75" customHeight="1" x14ac:dyDescent="0.25">
      <c r="A509" s="174" t="s">
        <v>290</v>
      </c>
      <c r="B509" s="173"/>
      <c r="C509" s="181" t="s">
        <v>413</v>
      </c>
      <c r="D509" s="178" t="s">
        <v>411</v>
      </c>
      <c r="E509" s="49" t="s">
        <v>11</v>
      </c>
      <c r="F509" s="5">
        <f>F511+F512</f>
        <v>20151.009999999998</v>
      </c>
      <c r="G509" s="33">
        <f>G511+G512</f>
        <v>15500.81</v>
      </c>
      <c r="H509" s="33">
        <f>H511+H512</f>
        <v>0</v>
      </c>
      <c r="I509" s="33">
        <f>G509/F509*100</f>
        <v>76.9232410683137</v>
      </c>
      <c r="J509" s="33">
        <v>0</v>
      </c>
      <c r="K509" s="174"/>
      <c r="L509" s="175"/>
    </row>
    <row r="510" spans="1:12" ht="20.25" x14ac:dyDescent="0.25">
      <c r="A510" s="174"/>
      <c r="B510" s="173"/>
      <c r="C510" s="181"/>
      <c r="D510" s="178"/>
      <c r="E510" s="136" t="s">
        <v>12</v>
      </c>
      <c r="F510" s="5"/>
      <c r="G510" s="33"/>
      <c r="H510" s="33"/>
      <c r="I510" s="33"/>
      <c r="J510" s="33"/>
      <c r="K510" s="174"/>
      <c r="L510" s="175"/>
    </row>
    <row r="511" spans="1:12" ht="39" customHeight="1" x14ac:dyDescent="0.25">
      <c r="A511" s="174"/>
      <c r="B511" s="173"/>
      <c r="C511" s="181"/>
      <c r="D511" s="178"/>
      <c r="E511" s="136" t="s">
        <v>13</v>
      </c>
      <c r="F511" s="6">
        <v>19949.5</v>
      </c>
      <c r="G511" s="31">
        <v>15345.8</v>
      </c>
      <c r="H511" s="31">
        <v>0</v>
      </c>
      <c r="I511" s="33">
        <f>G511/F511*100</f>
        <v>76.923231158675648</v>
      </c>
      <c r="J511" s="33">
        <v>0</v>
      </c>
      <c r="K511" s="174"/>
      <c r="L511" s="175"/>
    </row>
    <row r="512" spans="1:12" ht="40.5" x14ac:dyDescent="0.25">
      <c r="A512" s="174"/>
      <c r="B512" s="173"/>
      <c r="C512" s="181"/>
      <c r="D512" s="178"/>
      <c r="E512" s="136" t="s">
        <v>14</v>
      </c>
      <c r="F512" s="6">
        <v>201.51</v>
      </c>
      <c r="G512" s="31">
        <v>155.01</v>
      </c>
      <c r="H512" s="31">
        <v>0</v>
      </c>
      <c r="I512" s="33">
        <f>G512/F512*100</f>
        <v>76.924222122971571</v>
      </c>
      <c r="J512" s="33">
        <v>0</v>
      </c>
      <c r="K512" s="174"/>
      <c r="L512" s="175"/>
    </row>
    <row r="513" spans="1:12" ht="27.75" customHeight="1" x14ac:dyDescent="0.25">
      <c r="A513" s="174" t="s">
        <v>393</v>
      </c>
      <c r="B513" s="173"/>
      <c r="C513" s="181" t="s">
        <v>413</v>
      </c>
      <c r="D513" s="178" t="s">
        <v>394</v>
      </c>
      <c r="E513" s="49" t="s">
        <v>11</v>
      </c>
      <c r="F513" s="5">
        <f>F515+F516</f>
        <v>54736.84</v>
      </c>
      <c r="G513" s="33">
        <f>G515+G516</f>
        <v>21052.63</v>
      </c>
      <c r="H513" s="33">
        <f>H515+H516</f>
        <v>0</v>
      </c>
      <c r="I513" s="33">
        <f>G513/F513*100</f>
        <v>38.461537056212968</v>
      </c>
      <c r="J513" s="33">
        <v>0</v>
      </c>
      <c r="K513" s="174"/>
      <c r="L513" s="175"/>
    </row>
    <row r="514" spans="1:12" ht="20.25" x14ac:dyDescent="0.25">
      <c r="A514" s="174"/>
      <c r="B514" s="173"/>
      <c r="C514" s="181"/>
      <c r="D514" s="178"/>
      <c r="E514" s="158" t="s">
        <v>12</v>
      </c>
      <c r="F514" s="5"/>
      <c r="G514" s="33"/>
      <c r="H514" s="33"/>
      <c r="I514" s="33"/>
      <c r="J514" s="33"/>
      <c r="K514" s="174"/>
      <c r="L514" s="175"/>
    </row>
    <row r="515" spans="1:12" ht="54" customHeight="1" x14ac:dyDescent="0.25">
      <c r="A515" s="174"/>
      <c r="B515" s="173"/>
      <c r="C515" s="181"/>
      <c r="D515" s="178"/>
      <c r="E515" s="158" t="s">
        <v>13</v>
      </c>
      <c r="F515" s="6">
        <v>52000</v>
      </c>
      <c r="G515" s="31">
        <v>20000</v>
      </c>
      <c r="H515" s="31">
        <v>0</v>
      </c>
      <c r="I515" s="33">
        <f>G515/F515*100</f>
        <v>38.461538461538467</v>
      </c>
      <c r="J515" s="33">
        <v>0</v>
      </c>
      <c r="K515" s="174"/>
      <c r="L515" s="175"/>
    </row>
    <row r="516" spans="1:12" ht="55.5" customHeight="1" x14ac:dyDescent="0.25">
      <c r="A516" s="174"/>
      <c r="B516" s="173"/>
      <c r="C516" s="181"/>
      <c r="D516" s="178"/>
      <c r="E516" s="158" t="s">
        <v>14</v>
      </c>
      <c r="F516" s="6">
        <v>2736.84</v>
      </c>
      <c r="G516" s="31">
        <v>1052.6300000000001</v>
      </c>
      <c r="H516" s="31">
        <v>0</v>
      </c>
      <c r="I516" s="33">
        <f>G516/F516*100</f>
        <v>38.461510355007967</v>
      </c>
      <c r="J516" s="33">
        <v>0</v>
      </c>
      <c r="K516" s="174"/>
      <c r="L516" s="175"/>
    </row>
    <row r="517" spans="1:12" s="81" customFormat="1" ht="18" customHeight="1" x14ac:dyDescent="0.25">
      <c r="A517" s="214" t="s">
        <v>75</v>
      </c>
      <c r="B517" s="250" t="s">
        <v>222</v>
      </c>
      <c r="C517" s="276"/>
      <c r="D517" s="260"/>
      <c r="E517" s="99" t="s">
        <v>11</v>
      </c>
      <c r="F517" s="80">
        <f>F519+F520</f>
        <v>0</v>
      </c>
      <c r="G517" s="80">
        <f>G519+G520</f>
        <v>0</v>
      </c>
      <c r="H517" s="80">
        <f>H519+H520</f>
        <v>0</v>
      </c>
      <c r="I517" s="80">
        <v>0</v>
      </c>
      <c r="J517" s="80">
        <v>0</v>
      </c>
      <c r="K517" s="214" t="s">
        <v>164</v>
      </c>
      <c r="L517" s="264"/>
    </row>
    <row r="518" spans="1:12" s="81" customFormat="1" ht="27" customHeight="1" x14ac:dyDescent="0.25">
      <c r="A518" s="215"/>
      <c r="B518" s="251"/>
      <c r="C518" s="277"/>
      <c r="D518" s="261"/>
      <c r="E518" s="78" t="s">
        <v>12</v>
      </c>
      <c r="F518" s="80"/>
      <c r="G518" s="80"/>
      <c r="H518" s="80"/>
      <c r="I518" s="80"/>
      <c r="J518" s="80"/>
      <c r="K518" s="215"/>
      <c r="L518" s="290"/>
    </row>
    <row r="519" spans="1:12" s="81" customFormat="1" ht="42.75" customHeight="1" x14ac:dyDescent="0.25">
      <c r="A519" s="215"/>
      <c r="B519" s="251"/>
      <c r="C519" s="277"/>
      <c r="D519" s="261"/>
      <c r="E519" s="78" t="s">
        <v>13</v>
      </c>
      <c r="F519" s="80">
        <f>F524+F528</f>
        <v>0</v>
      </c>
      <c r="G519" s="80">
        <v>0</v>
      </c>
      <c r="H519" s="80">
        <v>0</v>
      </c>
      <c r="I519" s="80">
        <v>0</v>
      </c>
      <c r="J519" s="80">
        <v>0</v>
      </c>
      <c r="K519" s="215"/>
      <c r="L519" s="290"/>
    </row>
    <row r="520" spans="1:12" s="81" customFormat="1" ht="43.5" customHeight="1" x14ac:dyDescent="0.25">
      <c r="A520" s="216"/>
      <c r="B520" s="252"/>
      <c r="C520" s="278"/>
      <c r="D520" s="262"/>
      <c r="E520" s="78" t="s">
        <v>14</v>
      </c>
      <c r="F520" s="80">
        <f>F525+F529</f>
        <v>0</v>
      </c>
      <c r="G520" s="80">
        <f>G525+G529</f>
        <v>0</v>
      </c>
      <c r="H520" s="80">
        <f>H525+H529</f>
        <v>0</v>
      </c>
      <c r="I520" s="80">
        <v>0</v>
      </c>
      <c r="J520" s="80">
        <v>0</v>
      </c>
      <c r="K520" s="216"/>
      <c r="L520" s="291"/>
    </row>
    <row r="521" spans="1:12" ht="20.25" customHeight="1" x14ac:dyDescent="0.3">
      <c r="A521" s="126"/>
      <c r="B521" s="57" t="s">
        <v>12</v>
      </c>
      <c r="C521" s="4"/>
      <c r="D521" s="54"/>
      <c r="E521" s="3"/>
      <c r="F521" s="33"/>
      <c r="G521" s="33"/>
      <c r="H521" s="33"/>
      <c r="I521" s="33"/>
      <c r="J521" s="33"/>
      <c r="K521" s="2"/>
      <c r="L521" s="2"/>
    </row>
    <row r="522" spans="1:12" ht="22.5" customHeight="1" x14ac:dyDescent="0.25">
      <c r="A522" s="245" t="s">
        <v>76</v>
      </c>
      <c r="B522" s="185"/>
      <c r="C522" s="178"/>
      <c r="D522" s="178"/>
      <c r="E522" s="49" t="s">
        <v>11</v>
      </c>
      <c r="F522" s="33">
        <f>F524+F525</f>
        <v>0</v>
      </c>
      <c r="G522" s="33">
        <f>G524+G525</f>
        <v>0</v>
      </c>
      <c r="H522" s="33">
        <f>H524+H525</f>
        <v>0</v>
      </c>
      <c r="I522" s="33">
        <v>0</v>
      </c>
      <c r="J522" s="33">
        <v>0</v>
      </c>
      <c r="K522" s="175"/>
      <c r="L522" s="175"/>
    </row>
    <row r="523" spans="1:12" ht="21.75" customHeight="1" x14ac:dyDescent="0.25">
      <c r="A523" s="245"/>
      <c r="B523" s="185"/>
      <c r="C523" s="178"/>
      <c r="D523" s="178"/>
      <c r="E523" s="73" t="s">
        <v>12</v>
      </c>
      <c r="F523" s="33"/>
      <c r="G523" s="33"/>
      <c r="H523" s="33"/>
      <c r="I523" s="33"/>
      <c r="J523" s="33"/>
      <c r="K523" s="175"/>
      <c r="L523" s="175"/>
    </row>
    <row r="524" spans="1:12" ht="42.75" customHeight="1" x14ac:dyDescent="0.25">
      <c r="A524" s="245"/>
      <c r="B524" s="185"/>
      <c r="C524" s="178"/>
      <c r="D524" s="178"/>
      <c r="E524" s="73" t="s">
        <v>13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175"/>
      <c r="L524" s="175"/>
    </row>
    <row r="525" spans="1:12" ht="43.5" customHeight="1" x14ac:dyDescent="0.25">
      <c r="A525" s="245"/>
      <c r="B525" s="185"/>
      <c r="C525" s="178"/>
      <c r="D525" s="178"/>
      <c r="E525" s="73" t="s">
        <v>14</v>
      </c>
      <c r="F525" s="33">
        <v>0</v>
      </c>
      <c r="G525" s="33">
        <v>0</v>
      </c>
      <c r="H525" s="33">
        <v>0</v>
      </c>
      <c r="I525" s="33">
        <v>0</v>
      </c>
      <c r="J525" s="33">
        <v>0</v>
      </c>
      <c r="K525" s="175"/>
      <c r="L525" s="175"/>
    </row>
    <row r="526" spans="1:12" ht="22.5" customHeight="1" x14ac:dyDescent="0.25">
      <c r="A526" s="245" t="s">
        <v>242</v>
      </c>
      <c r="B526" s="185"/>
      <c r="C526" s="178"/>
      <c r="D526" s="225"/>
      <c r="E526" s="49" t="s">
        <v>11</v>
      </c>
      <c r="F526" s="33">
        <f>F528+F529</f>
        <v>0</v>
      </c>
      <c r="G526" s="33">
        <f>G528+G529</f>
        <v>0</v>
      </c>
      <c r="H526" s="33">
        <f>H528+H529</f>
        <v>0</v>
      </c>
      <c r="I526" s="33">
        <v>0</v>
      </c>
      <c r="J526" s="33">
        <v>0</v>
      </c>
      <c r="K526" s="175"/>
      <c r="L526" s="175"/>
    </row>
    <row r="527" spans="1:12" ht="21.75" customHeight="1" x14ac:dyDescent="0.25">
      <c r="A527" s="245"/>
      <c r="B527" s="185"/>
      <c r="C527" s="178"/>
      <c r="D527" s="226"/>
      <c r="E527" s="73" t="s">
        <v>12</v>
      </c>
      <c r="F527" s="33"/>
      <c r="G527" s="33"/>
      <c r="H527" s="33"/>
      <c r="I527" s="33"/>
      <c r="J527" s="33"/>
      <c r="K527" s="175"/>
      <c r="L527" s="175"/>
    </row>
    <row r="528" spans="1:12" ht="42.75" customHeight="1" x14ac:dyDescent="0.25">
      <c r="A528" s="245"/>
      <c r="B528" s="185"/>
      <c r="C528" s="178"/>
      <c r="D528" s="226"/>
      <c r="E528" s="73" t="s">
        <v>13</v>
      </c>
      <c r="F528" s="33">
        <v>0</v>
      </c>
      <c r="G528" s="33">
        <v>0</v>
      </c>
      <c r="H528" s="33">
        <v>0</v>
      </c>
      <c r="I528" s="33">
        <v>0</v>
      </c>
      <c r="J528" s="33">
        <v>0</v>
      </c>
      <c r="K528" s="175"/>
      <c r="L528" s="175"/>
    </row>
    <row r="529" spans="1:12" ht="42.75" customHeight="1" x14ac:dyDescent="0.25">
      <c r="A529" s="245"/>
      <c r="B529" s="185"/>
      <c r="C529" s="178"/>
      <c r="D529" s="227"/>
      <c r="E529" s="73" t="s">
        <v>14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175"/>
      <c r="L529" s="175"/>
    </row>
    <row r="530" spans="1:12" ht="22.5" customHeight="1" x14ac:dyDescent="0.3">
      <c r="A530" s="126"/>
      <c r="B530" s="16"/>
      <c r="C530" s="15"/>
      <c r="D530" s="25"/>
      <c r="E530" s="3"/>
      <c r="F530" s="30"/>
      <c r="G530" s="33"/>
      <c r="H530" s="33"/>
      <c r="I530" s="33"/>
      <c r="J530" s="33"/>
      <c r="K530" s="2"/>
      <c r="L530" s="2"/>
    </row>
    <row r="531" spans="1:12" s="81" customFormat="1" ht="21" customHeight="1" x14ac:dyDescent="0.25">
      <c r="A531" s="186" t="s">
        <v>77</v>
      </c>
      <c r="B531" s="217" t="s">
        <v>223</v>
      </c>
      <c r="C531" s="256"/>
      <c r="D531" s="257"/>
      <c r="E531" s="99" t="s">
        <v>11</v>
      </c>
      <c r="F531" s="80">
        <f>F533+F534</f>
        <v>7565900</v>
      </c>
      <c r="G531" s="80">
        <f>G533+G534</f>
        <v>5556900</v>
      </c>
      <c r="H531" s="80">
        <f>H533+H534</f>
        <v>5556900</v>
      </c>
      <c r="I531" s="80">
        <f>G531/F531*100</f>
        <v>73.446648779391737</v>
      </c>
      <c r="J531" s="80">
        <v>100</v>
      </c>
      <c r="K531" s="214" t="s">
        <v>164</v>
      </c>
      <c r="L531" s="219"/>
    </row>
    <row r="532" spans="1:12" s="81" customFormat="1" ht="20.25" x14ac:dyDescent="0.25">
      <c r="A532" s="186"/>
      <c r="B532" s="217"/>
      <c r="C532" s="256"/>
      <c r="D532" s="257"/>
      <c r="E532" s="78" t="s">
        <v>12</v>
      </c>
      <c r="F532" s="80"/>
      <c r="G532" s="80"/>
      <c r="H532" s="80"/>
      <c r="I532" s="80"/>
      <c r="J532" s="80"/>
      <c r="K532" s="215"/>
      <c r="L532" s="219"/>
    </row>
    <row r="533" spans="1:12" s="81" customFormat="1" ht="40.5" x14ac:dyDescent="0.25">
      <c r="A533" s="186"/>
      <c r="B533" s="217"/>
      <c r="C533" s="256"/>
      <c r="D533" s="257"/>
      <c r="E533" s="78" t="s">
        <v>13</v>
      </c>
      <c r="F533" s="80">
        <f>F538</f>
        <v>7565900</v>
      </c>
      <c r="G533" s="80">
        <f>G538</f>
        <v>5556900</v>
      </c>
      <c r="H533" s="80">
        <f t="shared" ref="H533" si="85">H538</f>
        <v>5556900</v>
      </c>
      <c r="I533" s="80">
        <f>G533/F533*100</f>
        <v>73.446648779391737</v>
      </c>
      <c r="J533" s="80">
        <v>100</v>
      </c>
      <c r="K533" s="215"/>
      <c r="L533" s="219"/>
    </row>
    <row r="534" spans="1:12" s="81" customFormat="1" ht="40.5" x14ac:dyDescent="0.25">
      <c r="A534" s="186"/>
      <c r="B534" s="217"/>
      <c r="C534" s="256"/>
      <c r="D534" s="257"/>
      <c r="E534" s="78" t="s">
        <v>14</v>
      </c>
      <c r="F534" s="80">
        <f>F539</f>
        <v>0</v>
      </c>
      <c r="G534" s="80">
        <f t="shared" ref="G534:H534" si="86">G539</f>
        <v>0</v>
      </c>
      <c r="H534" s="80">
        <f t="shared" si="86"/>
        <v>0</v>
      </c>
      <c r="I534" s="80">
        <v>0</v>
      </c>
      <c r="J534" s="80">
        <v>0</v>
      </c>
      <c r="K534" s="216"/>
      <c r="L534" s="219"/>
    </row>
    <row r="535" spans="1:12" ht="24" customHeight="1" x14ac:dyDescent="0.3">
      <c r="A535" s="126"/>
      <c r="B535" s="57" t="s">
        <v>12</v>
      </c>
      <c r="C535" s="4"/>
      <c r="D535" s="54"/>
      <c r="E535" s="3"/>
      <c r="F535" s="33"/>
      <c r="G535" s="33"/>
      <c r="H535" s="33"/>
      <c r="I535" s="33"/>
      <c r="J535" s="33"/>
      <c r="K535" s="2"/>
      <c r="L535" s="2"/>
    </row>
    <row r="536" spans="1:12" s="10" customFormat="1" ht="18.75" customHeight="1" x14ac:dyDescent="0.25">
      <c r="A536" s="208" t="s">
        <v>78</v>
      </c>
      <c r="B536" s="228"/>
      <c r="C536" s="225" t="s">
        <v>257</v>
      </c>
      <c r="D536" s="225"/>
      <c r="E536" s="49" t="s">
        <v>11</v>
      </c>
      <c r="F536" s="33">
        <f>F538+F539</f>
        <v>7565900</v>
      </c>
      <c r="G536" s="33">
        <f>G538+G539</f>
        <v>5556900</v>
      </c>
      <c r="H536" s="33">
        <f>H538+H539</f>
        <v>5556900</v>
      </c>
      <c r="I536" s="33">
        <f>G536/F536*100</f>
        <v>73.446648779391737</v>
      </c>
      <c r="J536" s="33">
        <v>100</v>
      </c>
      <c r="K536" s="194"/>
      <c r="L536" s="319"/>
    </row>
    <row r="537" spans="1:12" s="10" customFormat="1" ht="20.25" x14ac:dyDescent="0.25">
      <c r="A537" s="209"/>
      <c r="B537" s="229"/>
      <c r="C537" s="226"/>
      <c r="D537" s="226"/>
      <c r="E537" s="73" t="s">
        <v>12</v>
      </c>
      <c r="F537" s="33"/>
      <c r="G537" s="33"/>
      <c r="H537" s="33"/>
      <c r="I537" s="33"/>
      <c r="J537" s="33"/>
      <c r="K537" s="195"/>
      <c r="L537" s="320"/>
    </row>
    <row r="538" spans="1:12" s="10" customFormat="1" ht="40.5" x14ac:dyDescent="0.25">
      <c r="A538" s="209"/>
      <c r="B538" s="229"/>
      <c r="C538" s="226"/>
      <c r="D538" s="226"/>
      <c r="E538" s="73" t="s">
        <v>13</v>
      </c>
      <c r="F538" s="33">
        <v>7565900</v>
      </c>
      <c r="G538" s="33">
        <v>5556900</v>
      </c>
      <c r="H538" s="33">
        <v>5556900</v>
      </c>
      <c r="I538" s="33">
        <f>G538/F538*100</f>
        <v>73.446648779391737</v>
      </c>
      <c r="J538" s="33">
        <v>100</v>
      </c>
      <c r="K538" s="195"/>
      <c r="L538" s="320"/>
    </row>
    <row r="539" spans="1:12" s="10" customFormat="1" ht="40.5" customHeight="1" x14ac:dyDescent="0.25">
      <c r="A539" s="210"/>
      <c r="B539" s="230"/>
      <c r="C539" s="227"/>
      <c r="D539" s="227"/>
      <c r="E539" s="73" t="s">
        <v>14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196"/>
      <c r="L539" s="321"/>
    </row>
    <row r="540" spans="1:12" s="81" customFormat="1" ht="23.25" customHeight="1" x14ac:dyDescent="0.25">
      <c r="A540" s="186" t="s">
        <v>79</v>
      </c>
      <c r="B540" s="254" t="s">
        <v>224</v>
      </c>
      <c r="C540" s="218"/>
      <c r="D540" s="257"/>
      <c r="E540" s="99" t="s">
        <v>11</v>
      </c>
      <c r="F540" s="80">
        <f>F542+F543</f>
        <v>0</v>
      </c>
      <c r="G540" s="80">
        <f>G542+G543</f>
        <v>0</v>
      </c>
      <c r="H540" s="80">
        <f>H542+H543</f>
        <v>0</v>
      </c>
      <c r="I540" s="80">
        <v>0</v>
      </c>
      <c r="J540" s="80">
        <v>0</v>
      </c>
      <c r="K540" s="214" t="s">
        <v>164</v>
      </c>
      <c r="L540" s="295"/>
    </row>
    <row r="541" spans="1:12" s="81" customFormat="1" ht="25.5" customHeight="1" x14ac:dyDescent="0.25">
      <c r="A541" s="186"/>
      <c r="B541" s="254"/>
      <c r="C541" s="218"/>
      <c r="D541" s="257"/>
      <c r="E541" s="78" t="s">
        <v>12</v>
      </c>
      <c r="F541" s="80"/>
      <c r="G541" s="80"/>
      <c r="H541" s="80"/>
      <c r="I541" s="80"/>
      <c r="J541" s="80"/>
      <c r="K541" s="215"/>
      <c r="L541" s="295"/>
    </row>
    <row r="542" spans="1:12" s="81" customFormat="1" ht="40.5" x14ac:dyDescent="0.25">
      <c r="A542" s="186"/>
      <c r="B542" s="254"/>
      <c r="C542" s="218"/>
      <c r="D542" s="257"/>
      <c r="E542" s="78" t="s">
        <v>13</v>
      </c>
      <c r="F542" s="80">
        <f t="shared" ref="F542:H543" si="87">F547</f>
        <v>0</v>
      </c>
      <c r="G542" s="80">
        <f t="shared" si="87"/>
        <v>0</v>
      </c>
      <c r="H542" s="80">
        <f t="shared" si="87"/>
        <v>0</v>
      </c>
      <c r="I542" s="80">
        <v>0</v>
      </c>
      <c r="J542" s="80">
        <v>0</v>
      </c>
      <c r="K542" s="215"/>
      <c r="L542" s="295"/>
    </row>
    <row r="543" spans="1:12" s="81" customFormat="1" ht="40.5" x14ac:dyDescent="0.25">
      <c r="A543" s="186"/>
      <c r="B543" s="254"/>
      <c r="C543" s="218"/>
      <c r="D543" s="257"/>
      <c r="E543" s="78" t="s">
        <v>14</v>
      </c>
      <c r="F543" s="80">
        <f t="shared" si="87"/>
        <v>0</v>
      </c>
      <c r="G543" s="80">
        <f t="shared" si="87"/>
        <v>0</v>
      </c>
      <c r="H543" s="80">
        <f t="shared" si="87"/>
        <v>0</v>
      </c>
      <c r="I543" s="80">
        <v>0</v>
      </c>
      <c r="J543" s="80">
        <v>0</v>
      </c>
      <c r="K543" s="216"/>
      <c r="L543" s="295"/>
    </row>
    <row r="544" spans="1:12" ht="23.25" customHeight="1" x14ac:dyDescent="0.3">
      <c r="A544" s="126"/>
      <c r="B544" s="57" t="s">
        <v>12</v>
      </c>
      <c r="C544" s="53"/>
      <c r="D544" s="61"/>
      <c r="E544" s="1"/>
      <c r="F544" s="30"/>
      <c r="G544" s="30"/>
      <c r="H544" s="30"/>
      <c r="I544" s="30"/>
      <c r="J544" s="30"/>
      <c r="K544" s="2"/>
      <c r="L544" s="16"/>
    </row>
    <row r="545" spans="1:14" ht="18.75" customHeight="1" x14ac:dyDescent="0.25">
      <c r="A545" s="174" t="s">
        <v>80</v>
      </c>
      <c r="B545" s="173"/>
      <c r="C545" s="198"/>
      <c r="D545" s="178"/>
      <c r="E545" s="49" t="s">
        <v>11</v>
      </c>
      <c r="F545" s="33">
        <f>F547+F548</f>
        <v>0</v>
      </c>
      <c r="G545" s="33">
        <f>G547+G548</f>
        <v>0</v>
      </c>
      <c r="H545" s="33">
        <f>H547+H548</f>
        <v>0</v>
      </c>
      <c r="I545" s="33">
        <v>0</v>
      </c>
      <c r="J545" s="33">
        <v>0</v>
      </c>
      <c r="K545" s="175"/>
      <c r="L545" s="175"/>
    </row>
    <row r="546" spans="1:14" ht="18.75" customHeight="1" x14ac:dyDescent="0.25">
      <c r="A546" s="174"/>
      <c r="B546" s="173"/>
      <c r="C546" s="198"/>
      <c r="D546" s="178"/>
      <c r="E546" s="73" t="s">
        <v>12</v>
      </c>
      <c r="F546" s="33"/>
      <c r="G546" s="33"/>
      <c r="H546" s="33"/>
      <c r="I546" s="33"/>
      <c r="J546" s="33"/>
      <c r="K546" s="175"/>
      <c r="L546" s="175"/>
    </row>
    <row r="547" spans="1:14" ht="18.75" customHeight="1" x14ac:dyDescent="0.25">
      <c r="A547" s="174"/>
      <c r="B547" s="173"/>
      <c r="C547" s="198"/>
      <c r="D547" s="178"/>
      <c r="E547" s="73" t="s">
        <v>13</v>
      </c>
      <c r="F547" s="33">
        <v>0</v>
      </c>
      <c r="G547" s="33">
        <v>0</v>
      </c>
      <c r="H547" s="33">
        <v>0</v>
      </c>
      <c r="I547" s="33">
        <v>0</v>
      </c>
      <c r="J547" s="33">
        <v>0</v>
      </c>
      <c r="K547" s="175"/>
      <c r="L547" s="175"/>
    </row>
    <row r="548" spans="1:14" ht="40.5" x14ac:dyDescent="0.25">
      <c r="A548" s="174"/>
      <c r="B548" s="173"/>
      <c r="C548" s="198"/>
      <c r="D548" s="178"/>
      <c r="E548" s="73" t="s">
        <v>14</v>
      </c>
      <c r="F548" s="33">
        <v>0</v>
      </c>
      <c r="G548" s="33">
        <v>0</v>
      </c>
      <c r="H548" s="33">
        <v>0</v>
      </c>
      <c r="I548" s="33">
        <v>0</v>
      </c>
      <c r="J548" s="33">
        <v>0</v>
      </c>
      <c r="K548" s="175"/>
      <c r="L548" s="175"/>
    </row>
    <row r="549" spans="1:14" s="81" customFormat="1" ht="18.75" customHeight="1" x14ac:dyDescent="0.25">
      <c r="A549" s="186" t="s">
        <v>241</v>
      </c>
      <c r="B549" s="254" t="s">
        <v>225</v>
      </c>
      <c r="C549" s="256"/>
      <c r="D549" s="257"/>
      <c r="E549" s="99" t="s">
        <v>11</v>
      </c>
      <c r="F549" s="80">
        <f>F551+F552</f>
        <v>0</v>
      </c>
      <c r="G549" s="80">
        <f>G551+G552</f>
        <v>0</v>
      </c>
      <c r="H549" s="80">
        <f>H551+H552</f>
        <v>0</v>
      </c>
      <c r="I549" s="80">
        <v>0</v>
      </c>
      <c r="J549" s="80">
        <v>0</v>
      </c>
      <c r="K549" s="214" t="s">
        <v>164</v>
      </c>
      <c r="L549" s="219"/>
    </row>
    <row r="550" spans="1:14" s="81" customFormat="1" ht="18.75" customHeight="1" x14ac:dyDescent="0.25">
      <c r="A550" s="186"/>
      <c r="B550" s="254"/>
      <c r="C550" s="256"/>
      <c r="D550" s="257"/>
      <c r="E550" s="78" t="s">
        <v>12</v>
      </c>
      <c r="F550" s="80"/>
      <c r="G550" s="80"/>
      <c r="H550" s="80"/>
      <c r="I550" s="80"/>
      <c r="J550" s="80"/>
      <c r="K550" s="215"/>
      <c r="L550" s="219"/>
    </row>
    <row r="551" spans="1:14" s="81" customFormat="1" ht="43.5" customHeight="1" x14ac:dyDescent="0.25">
      <c r="A551" s="186"/>
      <c r="B551" s="254"/>
      <c r="C551" s="256"/>
      <c r="D551" s="257"/>
      <c r="E551" s="78" t="s">
        <v>13</v>
      </c>
      <c r="F551" s="80">
        <v>0</v>
      </c>
      <c r="G551" s="80">
        <v>0</v>
      </c>
      <c r="H551" s="80">
        <v>0</v>
      </c>
      <c r="I551" s="80">
        <v>0</v>
      </c>
      <c r="J551" s="80">
        <v>0</v>
      </c>
      <c r="K551" s="215"/>
      <c r="L551" s="219"/>
    </row>
    <row r="552" spans="1:14" s="81" customFormat="1" ht="42" customHeight="1" x14ac:dyDescent="0.25">
      <c r="A552" s="186"/>
      <c r="B552" s="254"/>
      <c r="C552" s="256"/>
      <c r="D552" s="257"/>
      <c r="E552" s="78" t="s">
        <v>14</v>
      </c>
      <c r="F552" s="80">
        <f>F557</f>
        <v>0</v>
      </c>
      <c r="G552" s="80">
        <f>G557</f>
        <v>0</v>
      </c>
      <c r="H552" s="80">
        <f>H557</f>
        <v>0</v>
      </c>
      <c r="I552" s="80">
        <v>0</v>
      </c>
      <c r="J552" s="80">
        <v>0</v>
      </c>
      <c r="K552" s="216"/>
      <c r="L552" s="219"/>
    </row>
    <row r="553" spans="1:14" ht="21" customHeight="1" x14ac:dyDescent="0.3">
      <c r="A553" s="126"/>
      <c r="B553" s="57" t="s">
        <v>12</v>
      </c>
      <c r="C553" s="62"/>
      <c r="D553" s="25"/>
      <c r="E553" s="3"/>
      <c r="F553" s="33"/>
      <c r="G553" s="33"/>
      <c r="H553" s="33"/>
      <c r="I553" s="33"/>
      <c r="J553" s="33"/>
      <c r="K553" s="2"/>
      <c r="L553" s="2"/>
    </row>
    <row r="554" spans="1:14" ht="18.75" customHeight="1" x14ac:dyDescent="0.25">
      <c r="A554" s="174" t="s">
        <v>81</v>
      </c>
      <c r="B554" s="185"/>
      <c r="C554" s="198"/>
      <c r="D554" s="178"/>
      <c r="E554" s="49" t="s">
        <v>11</v>
      </c>
      <c r="F554" s="33">
        <f>F556+F557</f>
        <v>0</v>
      </c>
      <c r="G554" s="33">
        <f>G556+G557</f>
        <v>0</v>
      </c>
      <c r="H554" s="33">
        <f>H556+H557</f>
        <v>0</v>
      </c>
      <c r="I554" s="33">
        <v>0</v>
      </c>
      <c r="J554" s="33">
        <v>0</v>
      </c>
      <c r="K554" s="175"/>
      <c r="L554" s="175"/>
      <c r="N554" s="13">
        <f>F558+F549+F531+F517</f>
        <v>7565900</v>
      </c>
    </row>
    <row r="555" spans="1:14" ht="18.75" customHeight="1" x14ac:dyDescent="0.25">
      <c r="A555" s="174"/>
      <c r="B555" s="185"/>
      <c r="C555" s="198"/>
      <c r="D555" s="178"/>
      <c r="E555" s="73" t="s">
        <v>12</v>
      </c>
      <c r="F555" s="33"/>
      <c r="G555" s="33"/>
      <c r="H555" s="33"/>
      <c r="I555" s="33"/>
      <c r="J555" s="33"/>
      <c r="K555" s="175"/>
      <c r="L555" s="175"/>
    </row>
    <row r="556" spans="1:14" ht="40.5" x14ac:dyDescent="0.25">
      <c r="A556" s="174"/>
      <c r="B556" s="185"/>
      <c r="C556" s="198"/>
      <c r="D556" s="178"/>
      <c r="E556" s="73" t="s">
        <v>13</v>
      </c>
      <c r="F556" s="33">
        <v>0</v>
      </c>
      <c r="G556" s="33">
        <v>0</v>
      </c>
      <c r="H556" s="33">
        <v>0</v>
      </c>
      <c r="I556" s="33">
        <v>0</v>
      </c>
      <c r="J556" s="33">
        <v>0</v>
      </c>
      <c r="K556" s="175"/>
      <c r="L556" s="175"/>
    </row>
    <row r="557" spans="1:14" ht="38.25" customHeight="1" x14ac:dyDescent="0.25">
      <c r="A557" s="174"/>
      <c r="B557" s="185"/>
      <c r="C557" s="198"/>
      <c r="D557" s="178"/>
      <c r="E557" s="73" t="s">
        <v>14</v>
      </c>
      <c r="F557" s="33">
        <v>0</v>
      </c>
      <c r="G557" s="33">
        <v>0</v>
      </c>
      <c r="H557" s="33">
        <v>0</v>
      </c>
      <c r="I557" s="33">
        <v>0</v>
      </c>
      <c r="J557" s="33">
        <v>0</v>
      </c>
      <c r="K557" s="175"/>
      <c r="L557" s="175"/>
    </row>
    <row r="558" spans="1:14" s="81" customFormat="1" ht="26.25" customHeight="1" x14ac:dyDescent="0.25">
      <c r="A558" s="186" t="s">
        <v>83</v>
      </c>
      <c r="B558" s="254" t="s">
        <v>256</v>
      </c>
      <c r="C558" s="256"/>
      <c r="D558" s="249"/>
      <c r="E558" s="99" t="s">
        <v>11</v>
      </c>
      <c r="F558" s="80">
        <f>F560+F561</f>
        <v>0</v>
      </c>
      <c r="G558" s="80">
        <f>G560+G561</f>
        <v>0</v>
      </c>
      <c r="H558" s="80">
        <f>H560+H561</f>
        <v>0</v>
      </c>
      <c r="I558" s="80">
        <v>0</v>
      </c>
      <c r="J558" s="80">
        <v>0</v>
      </c>
      <c r="K558" s="214" t="s">
        <v>164</v>
      </c>
      <c r="L558" s="219"/>
    </row>
    <row r="559" spans="1:14" s="81" customFormat="1" ht="20.25" customHeight="1" x14ac:dyDescent="0.25">
      <c r="A559" s="186"/>
      <c r="B559" s="254"/>
      <c r="C559" s="256"/>
      <c r="D559" s="249"/>
      <c r="E559" s="78" t="s">
        <v>12</v>
      </c>
      <c r="F559" s="80"/>
      <c r="G559" s="80"/>
      <c r="H559" s="80"/>
      <c r="I559" s="80"/>
      <c r="J559" s="80"/>
      <c r="K559" s="215"/>
      <c r="L559" s="219"/>
    </row>
    <row r="560" spans="1:14" s="81" customFormat="1" ht="42.75" customHeight="1" x14ac:dyDescent="0.25">
      <c r="A560" s="186"/>
      <c r="B560" s="254"/>
      <c r="C560" s="256"/>
      <c r="D560" s="249"/>
      <c r="E560" s="78" t="s">
        <v>13</v>
      </c>
      <c r="F560" s="80">
        <v>0</v>
      </c>
      <c r="G560" s="80">
        <v>0</v>
      </c>
      <c r="H560" s="80">
        <v>0</v>
      </c>
      <c r="I560" s="80">
        <v>0</v>
      </c>
      <c r="J560" s="80">
        <v>0</v>
      </c>
      <c r="K560" s="215"/>
      <c r="L560" s="219"/>
    </row>
    <row r="561" spans="1:12" s="81" customFormat="1" ht="49.5" customHeight="1" x14ac:dyDescent="0.25">
      <c r="A561" s="186"/>
      <c r="B561" s="254"/>
      <c r="C561" s="256"/>
      <c r="D561" s="249"/>
      <c r="E561" s="78" t="s">
        <v>14</v>
      </c>
      <c r="F561" s="80">
        <f>F566</f>
        <v>0</v>
      </c>
      <c r="G561" s="80">
        <f>G566</f>
        <v>0</v>
      </c>
      <c r="H561" s="80">
        <f>H566</f>
        <v>0</v>
      </c>
      <c r="I561" s="80">
        <v>0</v>
      </c>
      <c r="J561" s="80">
        <v>0</v>
      </c>
      <c r="K561" s="216"/>
      <c r="L561" s="219"/>
    </row>
    <row r="562" spans="1:12" ht="19.5" customHeight="1" x14ac:dyDescent="0.3">
      <c r="A562" s="126"/>
      <c r="B562" s="59" t="s">
        <v>12</v>
      </c>
      <c r="C562" s="62"/>
      <c r="D562" s="25"/>
      <c r="E562" s="3"/>
      <c r="F562" s="33"/>
      <c r="G562" s="33"/>
      <c r="H562" s="33"/>
      <c r="I562" s="33"/>
      <c r="J562" s="33"/>
      <c r="K562" s="2"/>
      <c r="L562" s="2"/>
    </row>
    <row r="563" spans="1:12" ht="27.75" customHeight="1" x14ac:dyDescent="0.25">
      <c r="A563" s="174" t="s">
        <v>82</v>
      </c>
      <c r="B563" s="173"/>
      <c r="C563" s="198"/>
      <c r="D563" s="178"/>
      <c r="E563" s="49" t="s">
        <v>11</v>
      </c>
      <c r="F563" s="33">
        <f>F565+F566</f>
        <v>0</v>
      </c>
      <c r="G563" s="33">
        <f>G565+G566</f>
        <v>0</v>
      </c>
      <c r="H563" s="33">
        <f>H565+H566</f>
        <v>0</v>
      </c>
      <c r="I563" s="33">
        <v>0</v>
      </c>
      <c r="J563" s="33">
        <v>0</v>
      </c>
      <c r="K563" s="175"/>
      <c r="L563" s="175"/>
    </row>
    <row r="564" spans="1:12" ht="20.25" x14ac:dyDescent="0.25">
      <c r="A564" s="174"/>
      <c r="B564" s="173"/>
      <c r="C564" s="198"/>
      <c r="D564" s="178"/>
      <c r="E564" s="73" t="s">
        <v>12</v>
      </c>
      <c r="F564" s="33"/>
      <c r="G564" s="33"/>
      <c r="H564" s="33"/>
      <c r="I564" s="33"/>
      <c r="J564" s="33"/>
      <c r="K564" s="175"/>
      <c r="L564" s="175"/>
    </row>
    <row r="565" spans="1:12" ht="40.5" x14ac:dyDescent="0.25">
      <c r="A565" s="174"/>
      <c r="B565" s="173"/>
      <c r="C565" s="198"/>
      <c r="D565" s="178"/>
      <c r="E565" s="73" t="s">
        <v>13</v>
      </c>
      <c r="F565" s="33">
        <v>0</v>
      </c>
      <c r="G565" s="33">
        <v>0</v>
      </c>
      <c r="H565" s="33">
        <v>0</v>
      </c>
      <c r="I565" s="33">
        <v>0</v>
      </c>
      <c r="J565" s="33">
        <v>0</v>
      </c>
      <c r="K565" s="175"/>
      <c r="L565" s="175"/>
    </row>
    <row r="566" spans="1:12" ht="38.25" customHeight="1" x14ac:dyDescent="0.25">
      <c r="A566" s="174"/>
      <c r="B566" s="173"/>
      <c r="C566" s="198"/>
      <c r="D566" s="178"/>
      <c r="E566" s="73" t="s">
        <v>14</v>
      </c>
      <c r="F566" s="33">
        <v>0</v>
      </c>
      <c r="G566" s="33">
        <v>0</v>
      </c>
      <c r="H566" s="33">
        <v>0</v>
      </c>
      <c r="I566" s="33">
        <v>0</v>
      </c>
      <c r="J566" s="33">
        <v>0</v>
      </c>
      <c r="K566" s="175"/>
      <c r="L566" s="175"/>
    </row>
    <row r="567" spans="1:12" s="81" customFormat="1" ht="21" customHeight="1" x14ac:dyDescent="0.25">
      <c r="A567" s="219" t="s">
        <v>240</v>
      </c>
      <c r="B567" s="254" t="s">
        <v>101</v>
      </c>
      <c r="C567" s="246"/>
      <c r="D567" s="249"/>
      <c r="E567" s="90" t="s">
        <v>11</v>
      </c>
      <c r="F567" s="91">
        <f>F569+F570</f>
        <v>874396.83</v>
      </c>
      <c r="G567" s="91">
        <f t="shared" ref="G567:H567" si="88">G569+G570</f>
        <v>647220.67000000004</v>
      </c>
      <c r="H567" s="91">
        <f t="shared" si="88"/>
        <v>467965.61000000004</v>
      </c>
      <c r="I567" s="93">
        <f t="shared" ref="I567:J588" si="89">G567/F567*100</f>
        <v>74.019100686812877</v>
      </c>
      <c r="J567" s="113">
        <f t="shared" si="89"/>
        <v>72.303872804309549</v>
      </c>
      <c r="K567" s="318" t="s">
        <v>92</v>
      </c>
      <c r="L567" s="259"/>
    </row>
    <row r="568" spans="1:12" s="81" customFormat="1" ht="20.25" x14ac:dyDescent="0.25">
      <c r="A568" s="219"/>
      <c r="B568" s="254"/>
      <c r="C568" s="247"/>
      <c r="D568" s="249"/>
      <c r="E568" s="90" t="s">
        <v>12</v>
      </c>
      <c r="F568" s="91"/>
      <c r="G568" s="91"/>
      <c r="H568" s="91"/>
      <c r="I568" s="93"/>
      <c r="J568" s="93"/>
      <c r="K568" s="318"/>
      <c r="L568" s="259"/>
    </row>
    <row r="569" spans="1:12" s="81" customFormat="1" ht="40.5" x14ac:dyDescent="0.25">
      <c r="A569" s="219"/>
      <c r="B569" s="254"/>
      <c r="C569" s="247"/>
      <c r="D569" s="249"/>
      <c r="E569" s="90" t="s">
        <v>13</v>
      </c>
      <c r="F569" s="91">
        <f>F574</f>
        <v>807829</v>
      </c>
      <c r="G569" s="91">
        <f t="shared" ref="G569:H569" si="90">G574</f>
        <v>604537.28</v>
      </c>
      <c r="H569" s="91">
        <f t="shared" si="90"/>
        <v>438588.69000000006</v>
      </c>
      <c r="I569" s="93">
        <f t="shared" si="89"/>
        <v>74.834807861564769</v>
      </c>
      <c r="J569" s="113">
        <f t="shared" si="89"/>
        <v>72.549486112750571</v>
      </c>
      <c r="K569" s="318"/>
      <c r="L569" s="259"/>
    </row>
    <row r="570" spans="1:12" s="81" customFormat="1" ht="40.5" x14ac:dyDescent="0.25">
      <c r="A570" s="219"/>
      <c r="B570" s="254"/>
      <c r="C570" s="248"/>
      <c r="D570" s="249"/>
      <c r="E570" s="90" t="s">
        <v>14</v>
      </c>
      <c r="F570" s="91">
        <f>F575</f>
        <v>66567.83</v>
      </c>
      <c r="G570" s="91">
        <f t="shared" ref="G570:H570" si="91">G575</f>
        <v>42683.390000000007</v>
      </c>
      <c r="H570" s="91">
        <f t="shared" si="91"/>
        <v>29376.919999999995</v>
      </c>
      <c r="I570" s="93">
        <f t="shared" si="89"/>
        <v>64.120146322931078</v>
      </c>
      <c r="J570" s="113">
        <f t="shared" si="89"/>
        <v>68.825180005618094</v>
      </c>
      <c r="K570" s="318"/>
      <c r="L570" s="259"/>
    </row>
    <row r="571" spans="1:12" ht="21" customHeight="1" x14ac:dyDescent="0.3">
      <c r="A571" s="126"/>
      <c r="B571" s="57" t="s">
        <v>12</v>
      </c>
      <c r="C571" s="4"/>
      <c r="D571" s="54"/>
      <c r="E571" s="73"/>
      <c r="F571" s="6"/>
      <c r="G571" s="6"/>
      <c r="H571" s="6"/>
      <c r="I571" s="31"/>
      <c r="J571" s="31"/>
      <c r="K571" s="73"/>
      <c r="L571" s="2"/>
    </row>
    <row r="572" spans="1:12" s="10" customFormat="1" ht="19.5" customHeight="1" x14ac:dyDescent="0.25">
      <c r="A572" s="245" t="s">
        <v>84</v>
      </c>
      <c r="B572" s="178" t="s">
        <v>56</v>
      </c>
      <c r="C572" s="181" t="s">
        <v>180</v>
      </c>
      <c r="D572" s="178" t="s">
        <v>56</v>
      </c>
      <c r="E572" s="157" t="s">
        <v>11</v>
      </c>
      <c r="F572" s="143">
        <f>F574+F575</f>
        <v>874396.83</v>
      </c>
      <c r="G572" s="143">
        <f>G574+G575</f>
        <v>647220.67000000004</v>
      </c>
      <c r="H572" s="143">
        <f>H574+H575</f>
        <v>467965.61000000004</v>
      </c>
      <c r="I572" s="146">
        <f t="shared" si="89"/>
        <v>74.019100686812877</v>
      </c>
      <c r="J572" s="146">
        <f t="shared" si="89"/>
        <v>72.303872804309549</v>
      </c>
      <c r="K572" s="265" t="s">
        <v>92</v>
      </c>
      <c r="L572" s="267"/>
    </row>
    <row r="573" spans="1:12" s="10" customFormat="1" ht="20.25" x14ac:dyDescent="0.25">
      <c r="A573" s="245"/>
      <c r="B573" s="178"/>
      <c r="C573" s="181"/>
      <c r="D573" s="178"/>
      <c r="E573" s="157" t="s">
        <v>12</v>
      </c>
      <c r="F573" s="143"/>
      <c r="G573" s="143"/>
      <c r="H573" s="143"/>
      <c r="I573" s="146"/>
      <c r="J573" s="146"/>
      <c r="K573" s="265"/>
      <c r="L573" s="267"/>
    </row>
    <row r="574" spans="1:12" s="10" customFormat="1" ht="40.5" x14ac:dyDescent="0.25">
      <c r="A574" s="245"/>
      <c r="B574" s="178"/>
      <c r="C574" s="181"/>
      <c r="D574" s="178"/>
      <c r="E574" s="157" t="s">
        <v>13</v>
      </c>
      <c r="F574" s="143">
        <f>F579+F583+F587+F591+F595+F599+F603+F607+F611+F615+F619+F623+F627</f>
        <v>807829</v>
      </c>
      <c r="G574" s="143">
        <f t="shared" ref="G574:H574" si="92">G579+G583+G587+G591+G595+G599+G603+G607+G611+G615+G619+G623+G627</f>
        <v>604537.28</v>
      </c>
      <c r="H574" s="143">
        <f t="shared" si="92"/>
        <v>438588.69000000006</v>
      </c>
      <c r="I574" s="146">
        <f>G574/F574*100</f>
        <v>74.834807861564769</v>
      </c>
      <c r="J574" s="146">
        <f t="shared" si="89"/>
        <v>72.549486112750571</v>
      </c>
      <c r="K574" s="265"/>
      <c r="L574" s="267"/>
    </row>
    <row r="575" spans="1:12" s="10" customFormat="1" ht="49.5" customHeight="1" x14ac:dyDescent="0.25">
      <c r="A575" s="245"/>
      <c r="B575" s="178"/>
      <c r="C575" s="181"/>
      <c r="D575" s="178"/>
      <c r="E575" s="157" t="s">
        <v>14</v>
      </c>
      <c r="F575" s="143">
        <f>F580+F584+F588+F592+F596+F600+F604+F608+F612+F616+F620+F624+F628</f>
        <v>66567.83</v>
      </c>
      <c r="G575" s="143">
        <f t="shared" ref="G575:H575" si="93">G580+G584+G588+G592+G596+G600+G604+G608+G612+G616+G620+G624+G628</f>
        <v>42683.390000000007</v>
      </c>
      <c r="H575" s="143">
        <f t="shared" si="93"/>
        <v>29376.919999999995</v>
      </c>
      <c r="I575" s="146">
        <f t="shared" si="89"/>
        <v>64.120146322931078</v>
      </c>
      <c r="J575" s="146">
        <f t="shared" si="89"/>
        <v>68.825180005618094</v>
      </c>
      <c r="K575" s="265"/>
      <c r="L575" s="267"/>
    </row>
    <row r="576" spans="1:12" ht="27" customHeight="1" x14ac:dyDescent="0.3">
      <c r="A576" s="126"/>
      <c r="B576" s="142"/>
      <c r="C576" s="144" t="s">
        <v>12</v>
      </c>
      <c r="D576" s="25"/>
      <c r="E576" s="142"/>
      <c r="F576" s="6"/>
      <c r="G576" s="6"/>
      <c r="H576" s="6"/>
      <c r="I576" s="31"/>
      <c r="J576" s="31"/>
      <c r="K576" s="142"/>
      <c r="L576" s="2"/>
    </row>
    <row r="577" spans="1:12" ht="18" customHeight="1" x14ac:dyDescent="0.25">
      <c r="A577" s="208" t="s">
        <v>143</v>
      </c>
      <c r="B577" s="228"/>
      <c r="C577" s="205"/>
      <c r="D577" s="225" t="s">
        <v>181</v>
      </c>
      <c r="E577" s="170" t="s">
        <v>11</v>
      </c>
      <c r="F577" s="6">
        <f>F579+F580</f>
        <v>359410.3</v>
      </c>
      <c r="G577" s="6">
        <f>G579+G580</f>
        <v>185252.22</v>
      </c>
      <c r="H577" s="6">
        <f>H579+H580</f>
        <v>113172.06999999999</v>
      </c>
      <c r="I577" s="31">
        <f t="shared" si="89"/>
        <v>51.543380921470536</v>
      </c>
      <c r="J577" s="31">
        <f t="shared" si="89"/>
        <v>61.090803662163943</v>
      </c>
      <c r="K577" s="241"/>
      <c r="L577" s="335"/>
    </row>
    <row r="578" spans="1:12" ht="20.25" x14ac:dyDescent="0.25">
      <c r="A578" s="209"/>
      <c r="B578" s="229"/>
      <c r="C578" s="206"/>
      <c r="D578" s="226"/>
      <c r="E578" s="170" t="s">
        <v>12</v>
      </c>
      <c r="F578" s="6"/>
      <c r="G578" s="6"/>
      <c r="H578" s="28"/>
      <c r="I578" s="31"/>
      <c r="J578" s="31"/>
      <c r="K578" s="242"/>
      <c r="L578" s="336"/>
    </row>
    <row r="579" spans="1:12" ht="40.5" x14ac:dyDescent="0.25">
      <c r="A579" s="209"/>
      <c r="B579" s="229"/>
      <c r="C579" s="206"/>
      <c r="D579" s="226"/>
      <c r="E579" s="170" t="s">
        <v>13</v>
      </c>
      <c r="F579" s="6">
        <v>311220.3</v>
      </c>
      <c r="G579" s="6">
        <v>160412.48000000001</v>
      </c>
      <c r="H579" s="6">
        <v>97995.7</v>
      </c>
      <c r="I579" s="31">
        <f t="shared" si="89"/>
        <v>51.543064510894695</v>
      </c>
      <c r="J579" s="31">
        <f t="shared" si="89"/>
        <v>61.089822936469773</v>
      </c>
      <c r="K579" s="242"/>
      <c r="L579" s="336"/>
    </row>
    <row r="580" spans="1:12" ht="45.75" customHeight="1" x14ac:dyDescent="0.25">
      <c r="A580" s="210"/>
      <c r="B580" s="230"/>
      <c r="C580" s="207"/>
      <c r="D580" s="227"/>
      <c r="E580" s="170" t="s">
        <v>14</v>
      </c>
      <c r="F580" s="6">
        <v>48190</v>
      </c>
      <c r="G580" s="6">
        <v>24839.74</v>
      </c>
      <c r="H580" s="6">
        <v>15176.37</v>
      </c>
      <c r="I580" s="31">
        <f t="shared" si="89"/>
        <v>51.545424361900814</v>
      </c>
      <c r="J580" s="31">
        <f t="shared" si="89"/>
        <v>61.097137087586262</v>
      </c>
      <c r="K580" s="243"/>
      <c r="L580" s="337"/>
    </row>
    <row r="581" spans="1:12" ht="22.5" customHeight="1" x14ac:dyDescent="0.25">
      <c r="A581" s="174" t="s">
        <v>144</v>
      </c>
      <c r="B581" s="185"/>
      <c r="C581" s="172"/>
      <c r="D581" s="178" t="s">
        <v>98</v>
      </c>
      <c r="E581" s="170" t="s">
        <v>11</v>
      </c>
      <c r="F581" s="6">
        <f>F583+F584</f>
        <v>36876.74</v>
      </c>
      <c r="G581" s="6">
        <f>G583+G584</f>
        <v>36876.74</v>
      </c>
      <c r="H581" s="6">
        <f>H583+H584</f>
        <v>36876.74</v>
      </c>
      <c r="I581" s="31">
        <f t="shared" si="89"/>
        <v>100</v>
      </c>
      <c r="J581" s="31">
        <f t="shared" si="89"/>
        <v>100</v>
      </c>
      <c r="K581" s="263"/>
      <c r="L581" s="266"/>
    </row>
    <row r="582" spans="1:12" ht="20.25" x14ac:dyDescent="0.25">
      <c r="A582" s="174"/>
      <c r="B582" s="185"/>
      <c r="C582" s="172"/>
      <c r="D582" s="178"/>
      <c r="E582" s="170" t="s">
        <v>12</v>
      </c>
      <c r="F582" s="6"/>
      <c r="G582" s="6"/>
      <c r="H582" s="6"/>
      <c r="I582" s="31"/>
      <c r="J582" s="31"/>
      <c r="K582" s="263"/>
      <c r="L582" s="266"/>
    </row>
    <row r="583" spans="1:12" ht="40.5" x14ac:dyDescent="0.25">
      <c r="A583" s="174"/>
      <c r="B583" s="185"/>
      <c r="C583" s="172"/>
      <c r="D583" s="178"/>
      <c r="E583" s="170" t="s">
        <v>13</v>
      </c>
      <c r="F583" s="6">
        <v>35032.9</v>
      </c>
      <c r="G583" s="6">
        <v>35032.9</v>
      </c>
      <c r="H583" s="6">
        <v>35032.9</v>
      </c>
      <c r="I583" s="31">
        <f t="shared" si="89"/>
        <v>100</v>
      </c>
      <c r="J583" s="31">
        <f t="shared" si="89"/>
        <v>100</v>
      </c>
      <c r="K583" s="263"/>
      <c r="L583" s="266"/>
    </row>
    <row r="584" spans="1:12" ht="51.75" customHeight="1" x14ac:dyDescent="0.25">
      <c r="A584" s="174"/>
      <c r="B584" s="185"/>
      <c r="C584" s="172"/>
      <c r="D584" s="178"/>
      <c r="E584" s="170" t="s">
        <v>14</v>
      </c>
      <c r="F584" s="6">
        <v>1843.84</v>
      </c>
      <c r="G584" s="6">
        <v>1843.84</v>
      </c>
      <c r="H584" s="6">
        <v>1843.84</v>
      </c>
      <c r="I584" s="31">
        <f t="shared" si="89"/>
        <v>100</v>
      </c>
      <c r="J584" s="31">
        <f t="shared" si="89"/>
        <v>100</v>
      </c>
      <c r="K584" s="263"/>
      <c r="L584" s="266"/>
    </row>
    <row r="585" spans="1:12" ht="21.75" customHeight="1" x14ac:dyDescent="0.25">
      <c r="A585" s="174" t="s">
        <v>145</v>
      </c>
      <c r="B585" s="185"/>
      <c r="C585" s="172"/>
      <c r="D585" s="178" t="s">
        <v>99</v>
      </c>
      <c r="E585" s="170" t="s">
        <v>11</v>
      </c>
      <c r="F585" s="6">
        <f>F587+F588</f>
        <v>31891.37</v>
      </c>
      <c r="G585" s="6">
        <f>G587+G588</f>
        <v>31891.37</v>
      </c>
      <c r="H585" s="6">
        <f>H587+H588</f>
        <v>31891.37</v>
      </c>
      <c r="I585" s="31">
        <f t="shared" si="89"/>
        <v>100</v>
      </c>
      <c r="J585" s="31">
        <f t="shared" si="89"/>
        <v>100</v>
      </c>
      <c r="K585" s="263"/>
      <c r="L585" s="338"/>
    </row>
    <row r="586" spans="1:12" ht="20.25" x14ac:dyDescent="0.25">
      <c r="A586" s="174"/>
      <c r="B586" s="185"/>
      <c r="C586" s="172"/>
      <c r="D586" s="178"/>
      <c r="E586" s="170" t="s">
        <v>12</v>
      </c>
      <c r="F586" s="6"/>
      <c r="G586" s="6"/>
      <c r="H586" s="28"/>
      <c r="I586" s="32"/>
      <c r="J586" s="31"/>
      <c r="K586" s="263"/>
      <c r="L586" s="338"/>
    </row>
    <row r="587" spans="1:12" ht="40.5" x14ac:dyDescent="0.25">
      <c r="A587" s="174"/>
      <c r="B587" s="185"/>
      <c r="C587" s="172"/>
      <c r="D587" s="178"/>
      <c r="E587" s="170" t="s">
        <v>13</v>
      </c>
      <c r="F587" s="6">
        <v>30296.799999999999</v>
      </c>
      <c r="G587" s="6">
        <v>30296.799999999999</v>
      </c>
      <c r="H587" s="6">
        <v>30296.799999999999</v>
      </c>
      <c r="I587" s="31">
        <f>G587/F587*100</f>
        <v>100</v>
      </c>
      <c r="J587" s="31">
        <f t="shared" si="89"/>
        <v>100</v>
      </c>
      <c r="K587" s="263"/>
      <c r="L587" s="338"/>
    </row>
    <row r="588" spans="1:12" ht="42.75" customHeight="1" x14ac:dyDescent="0.25">
      <c r="A588" s="174"/>
      <c r="B588" s="185"/>
      <c r="C588" s="172"/>
      <c r="D588" s="178"/>
      <c r="E588" s="170" t="s">
        <v>14</v>
      </c>
      <c r="F588" s="6">
        <v>1594.57</v>
      </c>
      <c r="G588" s="6">
        <v>1594.57</v>
      </c>
      <c r="H588" s="6">
        <v>1594.57</v>
      </c>
      <c r="I588" s="31">
        <f>G588/F588*100</f>
        <v>100</v>
      </c>
      <c r="J588" s="31">
        <f t="shared" si="89"/>
        <v>100</v>
      </c>
      <c r="K588" s="263"/>
      <c r="L588" s="338"/>
    </row>
    <row r="589" spans="1:12" ht="26.25" customHeight="1" x14ac:dyDescent="0.25">
      <c r="A589" s="174" t="s">
        <v>146</v>
      </c>
      <c r="B589" s="185"/>
      <c r="C589" s="172"/>
      <c r="D589" s="178" t="s">
        <v>100</v>
      </c>
      <c r="E589" s="170" t="s">
        <v>11</v>
      </c>
      <c r="F589" s="6">
        <f>F591+F592</f>
        <v>41818.53</v>
      </c>
      <c r="G589" s="6">
        <f>G591+G592</f>
        <v>41818.53</v>
      </c>
      <c r="H589" s="6">
        <f>H591+H592</f>
        <v>33146.800000000003</v>
      </c>
      <c r="I589" s="31">
        <f>G589/F589*100</f>
        <v>100</v>
      </c>
      <c r="J589" s="33">
        <v>100</v>
      </c>
      <c r="K589" s="339"/>
      <c r="L589" s="175"/>
    </row>
    <row r="590" spans="1:12" ht="20.25" x14ac:dyDescent="0.25">
      <c r="A590" s="174"/>
      <c r="B590" s="185"/>
      <c r="C590" s="172"/>
      <c r="D590" s="178"/>
      <c r="E590" s="170" t="s">
        <v>12</v>
      </c>
      <c r="F590" s="6"/>
      <c r="G590" s="6"/>
      <c r="H590" s="28"/>
      <c r="I590" s="31"/>
      <c r="J590" s="31"/>
      <c r="K590" s="339"/>
      <c r="L590" s="175"/>
    </row>
    <row r="591" spans="1:12" ht="40.5" x14ac:dyDescent="0.25">
      <c r="A591" s="174"/>
      <c r="B591" s="185"/>
      <c r="C591" s="172"/>
      <c r="D591" s="178"/>
      <c r="E591" s="170" t="s">
        <v>13</v>
      </c>
      <c r="F591" s="6">
        <v>39727.599999999999</v>
      </c>
      <c r="G591" s="6">
        <v>39727.599999999999</v>
      </c>
      <c r="H591" s="6">
        <v>31489.43</v>
      </c>
      <c r="I591" s="31">
        <f>G591/F591*100</f>
        <v>100</v>
      </c>
      <c r="J591" s="31">
        <f t="shared" ref="J591:J600" si="94">H591/G591*100</f>
        <v>79.263358471188795</v>
      </c>
      <c r="K591" s="339"/>
      <c r="L591" s="175"/>
    </row>
    <row r="592" spans="1:12" ht="38.25" customHeight="1" x14ac:dyDescent="0.25">
      <c r="A592" s="174"/>
      <c r="B592" s="185"/>
      <c r="C592" s="172"/>
      <c r="D592" s="178"/>
      <c r="E592" s="170" t="s">
        <v>14</v>
      </c>
      <c r="F592" s="6">
        <v>2090.9299999999998</v>
      </c>
      <c r="G592" s="6">
        <v>2090.9299999999998</v>
      </c>
      <c r="H592" s="6">
        <v>1657.37</v>
      </c>
      <c r="I592" s="31">
        <f>G592/F592*100</f>
        <v>100</v>
      </c>
      <c r="J592" s="31">
        <f t="shared" si="94"/>
        <v>79.264729091839513</v>
      </c>
      <c r="K592" s="339"/>
      <c r="L592" s="175"/>
    </row>
    <row r="593" spans="1:12" ht="24" customHeight="1" x14ac:dyDescent="0.25">
      <c r="A593" s="174" t="s">
        <v>147</v>
      </c>
      <c r="B593" s="224"/>
      <c r="C593" s="172"/>
      <c r="D593" s="178" t="s">
        <v>297</v>
      </c>
      <c r="E593" s="170" t="s">
        <v>11</v>
      </c>
      <c r="F593" s="6">
        <f>F595+F596</f>
        <v>31562.95</v>
      </c>
      <c r="G593" s="6">
        <f>G595+G596</f>
        <v>31562.95</v>
      </c>
      <c r="H593" s="6">
        <f>H595+H596</f>
        <v>21786.639999999999</v>
      </c>
      <c r="I593" s="31">
        <f>G593/F593*100</f>
        <v>100</v>
      </c>
      <c r="J593" s="31">
        <f t="shared" si="94"/>
        <v>69.02599408483681</v>
      </c>
      <c r="K593" s="263"/>
      <c r="L593" s="176"/>
    </row>
    <row r="594" spans="1:12" ht="20.25" x14ac:dyDescent="0.25">
      <c r="A594" s="174"/>
      <c r="B594" s="224"/>
      <c r="C594" s="172"/>
      <c r="D594" s="178"/>
      <c r="E594" s="170" t="s">
        <v>12</v>
      </c>
      <c r="F594" s="28"/>
      <c r="G594" s="28"/>
      <c r="H594" s="28"/>
      <c r="I594" s="32"/>
      <c r="J594" s="32"/>
      <c r="K594" s="263"/>
      <c r="L594" s="176"/>
    </row>
    <row r="595" spans="1:12" ht="40.5" x14ac:dyDescent="0.25">
      <c r="A595" s="174"/>
      <c r="B595" s="224"/>
      <c r="C595" s="172"/>
      <c r="D595" s="178"/>
      <c r="E595" s="170" t="s">
        <v>13</v>
      </c>
      <c r="F595" s="6">
        <v>29984.799999999999</v>
      </c>
      <c r="G595" s="6">
        <v>29984.799999999999</v>
      </c>
      <c r="H595" s="6">
        <v>20697.310000000001</v>
      </c>
      <c r="I595" s="31">
        <f>G595/F595*100</f>
        <v>100</v>
      </c>
      <c r="J595" s="31">
        <f t="shared" si="94"/>
        <v>69.026006509965057</v>
      </c>
      <c r="K595" s="263"/>
      <c r="L595" s="176"/>
    </row>
    <row r="596" spans="1:12" ht="41.25" customHeight="1" x14ac:dyDescent="0.25">
      <c r="A596" s="174"/>
      <c r="B596" s="224"/>
      <c r="C596" s="172"/>
      <c r="D596" s="178"/>
      <c r="E596" s="170" t="s">
        <v>14</v>
      </c>
      <c r="F596" s="6">
        <v>1578.15</v>
      </c>
      <c r="G596" s="6">
        <v>1578.15</v>
      </c>
      <c r="H596" s="6">
        <v>1089.33</v>
      </c>
      <c r="I596" s="31">
        <f>G596/F596*100</f>
        <v>100</v>
      </c>
      <c r="J596" s="31">
        <f t="shared" si="94"/>
        <v>69.025758007793925</v>
      </c>
      <c r="K596" s="263"/>
      <c r="L596" s="176"/>
    </row>
    <row r="597" spans="1:12" ht="24" customHeight="1" x14ac:dyDescent="0.25">
      <c r="A597" s="174" t="s">
        <v>148</v>
      </c>
      <c r="B597" s="185"/>
      <c r="C597" s="172"/>
      <c r="D597" s="178" t="s">
        <v>299</v>
      </c>
      <c r="E597" s="170" t="s">
        <v>11</v>
      </c>
      <c r="F597" s="6">
        <f>F599+F600</f>
        <v>127670</v>
      </c>
      <c r="G597" s="6">
        <f>G599+G600</f>
        <v>74651.92</v>
      </c>
      <c r="H597" s="6">
        <f>H599+H600</f>
        <v>36990</v>
      </c>
      <c r="I597" s="31">
        <f>G597/F597*100</f>
        <v>58.472562074097276</v>
      </c>
      <c r="J597" s="31">
        <f t="shared" si="94"/>
        <v>49.54996468945474</v>
      </c>
      <c r="K597" s="241"/>
      <c r="L597" s="244"/>
    </row>
    <row r="598" spans="1:12" ht="18.75" customHeight="1" x14ac:dyDescent="0.25">
      <c r="A598" s="174"/>
      <c r="B598" s="185"/>
      <c r="C598" s="172"/>
      <c r="D598" s="178"/>
      <c r="E598" s="170" t="s">
        <v>12</v>
      </c>
      <c r="F598" s="6"/>
      <c r="G598" s="6"/>
      <c r="H598" s="6"/>
      <c r="I598" s="31"/>
      <c r="J598" s="31"/>
      <c r="K598" s="242"/>
      <c r="L598" s="244"/>
    </row>
    <row r="599" spans="1:12" ht="41.25" customHeight="1" x14ac:dyDescent="0.25">
      <c r="A599" s="174"/>
      <c r="B599" s="185"/>
      <c r="C599" s="172"/>
      <c r="D599" s="178"/>
      <c r="E599" s="170" t="s">
        <v>13</v>
      </c>
      <c r="F599" s="6">
        <v>126389.3</v>
      </c>
      <c r="G599" s="6">
        <v>73905.399999999994</v>
      </c>
      <c r="H599" s="6">
        <v>36620.1</v>
      </c>
      <c r="I599" s="31">
        <f>G599/F599*100</f>
        <v>58.474411995319223</v>
      </c>
      <c r="J599" s="31">
        <f t="shared" si="94"/>
        <v>49.549965225815704</v>
      </c>
      <c r="K599" s="242"/>
      <c r="L599" s="244"/>
    </row>
    <row r="600" spans="1:12" ht="42" customHeight="1" x14ac:dyDescent="0.25">
      <c r="A600" s="174"/>
      <c r="B600" s="185"/>
      <c r="C600" s="172"/>
      <c r="D600" s="178"/>
      <c r="E600" s="170" t="s">
        <v>14</v>
      </c>
      <c r="F600" s="6">
        <v>1280.7</v>
      </c>
      <c r="G600" s="6">
        <v>746.52</v>
      </c>
      <c r="H600" s="6">
        <v>369.9</v>
      </c>
      <c r="I600" s="31">
        <f>G600/F600*100</f>
        <v>58.289997657531032</v>
      </c>
      <c r="J600" s="31">
        <f t="shared" si="94"/>
        <v>49.549911589776563</v>
      </c>
      <c r="K600" s="243"/>
      <c r="L600" s="244"/>
    </row>
    <row r="601" spans="1:12" ht="24" customHeight="1" x14ac:dyDescent="0.25">
      <c r="A601" s="174" t="s">
        <v>182</v>
      </c>
      <c r="B601" s="185"/>
      <c r="C601" s="172"/>
      <c r="D601" s="178" t="s">
        <v>298</v>
      </c>
      <c r="E601" s="170" t="s">
        <v>11</v>
      </c>
      <c r="F601" s="6">
        <f>F603+F604</f>
        <v>30000</v>
      </c>
      <c r="G601" s="6">
        <f>G603+G604</f>
        <v>30000</v>
      </c>
      <c r="H601" s="6">
        <f>H603+H604</f>
        <v>25876</v>
      </c>
      <c r="I601" s="31">
        <f>G601/F601*100</f>
        <v>100</v>
      </c>
      <c r="J601" s="31">
        <f t="shared" ref="J601" si="95">H601/G601*100</f>
        <v>86.25333333333333</v>
      </c>
      <c r="K601" s="241"/>
      <c r="L601" s="244"/>
    </row>
    <row r="602" spans="1:12" ht="18.75" customHeight="1" x14ac:dyDescent="0.25">
      <c r="A602" s="174"/>
      <c r="B602" s="185"/>
      <c r="C602" s="172"/>
      <c r="D602" s="178"/>
      <c r="E602" s="170" t="s">
        <v>12</v>
      </c>
      <c r="F602" s="6"/>
      <c r="G602" s="6"/>
      <c r="H602" s="6"/>
      <c r="I602" s="31"/>
      <c r="J602" s="31"/>
      <c r="K602" s="242"/>
      <c r="L602" s="244"/>
    </row>
    <row r="603" spans="1:12" ht="41.25" customHeight="1" x14ac:dyDescent="0.25">
      <c r="A603" s="174"/>
      <c r="B603" s="185"/>
      <c r="C603" s="172"/>
      <c r="D603" s="178"/>
      <c r="E603" s="170" t="s">
        <v>13</v>
      </c>
      <c r="F603" s="6">
        <v>30000</v>
      </c>
      <c r="G603" s="6">
        <v>30000</v>
      </c>
      <c r="H603" s="6">
        <v>25876</v>
      </c>
      <c r="I603" s="31">
        <f>G603/F603*100</f>
        <v>100</v>
      </c>
      <c r="J603" s="31">
        <f t="shared" ref="J603" si="96">H603/G603*100</f>
        <v>86.25333333333333</v>
      </c>
      <c r="K603" s="242"/>
      <c r="L603" s="244"/>
    </row>
    <row r="604" spans="1:12" ht="42" customHeight="1" x14ac:dyDescent="0.25">
      <c r="A604" s="174"/>
      <c r="B604" s="185"/>
      <c r="C604" s="172"/>
      <c r="D604" s="178"/>
      <c r="E604" s="170" t="s">
        <v>14</v>
      </c>
      <c r="F604" s="6">
        <v>0</v>
      </c>
      <c r="G604" s="6">
        <v>0</v>
      </c>
      <c r="H604" s="6">
        <v>0</v>
      </c>
      <c r="I604" s="31">
        <v>0</v>
      </c>
      <c r="J604" s="31">
        <v>0</v>
      </c>
      <c r="K604" s="243"/>
      <c r="L604" s="244"/>
    </row>
    <row r="605" spans="1:12" ht="24" customHeight="1" x14ac:dyDescent="0.25">
      <c r="A605" s="174" t="s">
        <v>183</v>
      </c>
      <c r="B605" s="185"/>
      <c r="C605" s="172"/>
      <c r="D605" s="178" t="s">
        <v>300</v>
      </c>
      <c r="E605" s="170" t="s">
        <v>11</v>
      </c>
      <c r="F605" s="6">
        <f>F607+F608</f>
        <v>19217.78</v>
      </c>
      <c r="G605" s="6">
        <f>G607+G608</f>
        <v>19217.78</v>
      </c>
      <c r="H605" s="6">
        <f>H607+H608</f>
        <v>19142.89</v>
      </c>
      <c r="I605" s="31">
        <f>G605/F605*100</f>
        <v>100</v>
      </c>
      <c r="J605" s="31">
        <f t="shared" ref="J605" si="97">H605/G605*100</f>
        <v>99.610308786967067</v>
      </c>
      <c r="K605" s="241"/>
      <c r="L605" s="244"/>
    </row>
    <row r="606" spans="1:12" ht="18.75" customHeight="1" x14ac:dyDescent="0.25">
      <c r="A606" s="174"/>
      <c r="B606" s="185"/>
      <c r="C606" s="172"/>
      <c r="D606" s="178"/>
      <c r="E606" s="170" t="s">
        <v>12</v>
      </c>
      <c r="F606" s="6"/>
      <c r="G606" s="6"/>
      <c r="H606" s="6"/>
      <c r="I606" s="31"/>
      <c r="J606" s="31"/>
      <c r="K606" s="242"/>
      <c r="L606" s="244"/>
    </row>
    <row r="607" spans="1:12" ht="41.25" customHeight="1" x14ac:dyDescent="0.25">
      <c r="A607" s="174"/>
      <c r="B607" s="185"/>
      <c r="C607" s="172"/>
      <c r="D607" s="178"/>
      <c r="E607" s="170" t="s">
        <v>13</v>
      </c>
      <c r="F607" s="6">
        <v>19025.599999999999</v>
      </c>
      <c r="G607" s="6">
        <v>19025.599999999999</v>
      </c>
      <c r="H607" s="6">
        <v>18951.46</v>
      </c>
      <c r="I607" s="31">
        <f>G607/F607*100</f>
        <v>100</v>
      </c>
      <c r="J607" s="31">
        <f t="shared" ref="J607:J616" si="98">H607/G607*100</f>
        <v>99.610314523589267</v>
      </c>
      <c r="K607" s="242"/>
      <c r="L607" s="244"/>
    </row>
    <row r="608" spans="1:12" ht="42" customHeight="1" x14ac:dyDescent="0.25">
      <c r="A608" s="174"/>
      <c r="B608" s="185"/>
      <c r="C608" s="172"/>
      <c r="D608" s="178"/>
      <c r="E608" s="170" t="s">
        <v>14</v>
      </c>
      <c r="F608" s="6">
        <v>192.18</v>
      </c>
      <c r="G608" s="6">
        <v>192.18</v>
      </c>
      <c r="H608" s="6">
        <v>191.43</v>
      </c>
      <c r="I608" s="31">
        <f>G608/F608*100</f>
        <v>100</v>
      </c>
      <c r="J608" s="31">
        <f t="shared" si="98"/>
        <v>99.60974086793631</v>
      </c>
      <c r="K608" s="243"/>
      <c r="L608" s="244"/>
    </row>
    <row r="609" spans="1:12" ht="24" customHeight="1" x14ac:dyDescent="0.25">
      <c r="A609" s="174" t="s">
        <v>184</v>
      </c>
      <c r="B609" s="185"/>
      <c r="C609" s="172"/>
      <c r="D609" s="178" t="s">
        <v>302</v>
      </c>
      <c r="E609" s="170" t="s">
        <v>11</v>
      </c>
      <c r="F609" s="6">
        <f>F611+F612</f>
        <v>17005.16</v>
      </c>
      <c r="G609" s="6">
        <f>G611+G612</f>
        <v>17005.16</v>
      </c>
      <c r="H609" s="6">
        <f>H611+H612</f>
        <v>17005.12</v>
      </c>
      <c r="I609" s="31">
        <f>G609/F609*100</f>
        <v>100</v>
      </c>
      <c r="J609" s="31">
        <f t="shared" si="98"/>
        <v>99.999764777279367</v>
      </c>
      <c r="K609" s="241"/>
      <c r="L609" s="244"/>
    </row>
    <row r="610" spans="1:12" ht="18.75" customHeight="1" x14ac:dyDescent="0.25">
      <c r="A610" s="174"/>
      <c r="B610" s="185"/>
      <c r="C610" s="172"/>
      <c r="D610" s="178"/>
      <c r="E610" s="170" t="s">
        <v>12</v>
      </c>
      <c r="F610" s="6"/>
      <c r="G610" s="6"/>
      <c r="H610" s="6"/>
      <c r="I610" s="31"/>
      <c r="J610" s="31"/>
      <c r="K610" s="242"/>
      <c r="L610" s="244"/>
    </row>
    <row r="611" spans="1:12" ht="41.25" customHeight="1" x14ac:dyDescent="0.25">
      <c r="A611" s="174"/>
      <c r="B611" s="185"/>
      <c r="C611" s="172"/>
      <c r="D611" s="178"/>
      <c r="E611" s="170" t="s">
        <v>13</v>
      </c>
      <c r="F611" s="6">
        <v>16154.9</v>
      </c>
      <c r="G611" s="6">
        <v>16154.9</v>
      </c>
      <c r="H611" s="6">
        <v>16154.9</v>
      </c>
      <c r="I611" s="31">
        <f>G611/F611*100</f>
        <v>100</v>
      </c>
      <c r="J611" s="31">
        <f t="shared" si="98"/>
        <v>100</v>
      </c>
      <c r="K611" s="242"/>
      <c r="L611" s="244"/>
    </row>
    <row r="612" spans="1:12" ht="42" customHeight="1" x14ac:dyDescent="0.25">
      <c r="A612" s="174"/>
      <c r="B612" s="185"/>
      <c r="C612" s="172"/>
      <c r="D612" s="178"/>
      <c r="E612" s="170" t="s">
        <v>14</v>
      </c>
      <c r="F612" s="6">
        <v>850.26</v>
      </c>
      <c r="G612" s="6">
        <v>850.26</v>
      </c>
      <c r="H612" s="6">
        <v>850.22</v>
      </c>
      <c r="I612" s="31">
        <f>G612/F612*100</f>
        <v>100</v>
      </c>
      <c r="J612" s="31">
        <f t="shared" si="98"/>
        <v>99.995295556653261</v>
      </c>
      <c r="K612" s="243"/>
      <c r="L612" s="244"/>
    </row>
    <row r="613" spans="1:12" ht="24" customHeight="1" x14ac:dyDescent="0.25">
      <c r="A613" s="174" t="s">
        <v>185</v>
      </c>
      <c r="B613" s="185"/>
      <c r="C613" s="172"/>
      <c r="D613" s="178" t="s">
        <v>301</v>
      </c>
      <c r="E613" s="170" t="s">
        <v>11</v>
      </c>
      <c r="F613" s="6">
        <f>F615+F616</f>
        <v>2947.37</v>
      </c>
      <c r="G613" s="6">
        <f>G615+G616</f>
        <v>2947.37</v>
      </c>
      <c r="H613" s="6">
        <f>H615+H616</f>
        <v>2945.26</v>
      </c>
      <c r="I613" s="31">
        <f>G613/F613*100</f>
        <v>100</v>
      </c>
      <c r="J613" s="31">
        <f t="shared" si="98"/>
        <v>99.928410752637106</v>
      </c>
      <c r="K613" s="241"/>
      <c r="L613" s="244"/>
    </row>
    <row r="614" spans="1:12" ht="18.75" customHeight="1" x14ac:dyDescent="0.25">
      <c r="A614" s="174"/>
      <c r="B614" s="185"/>
      <c r="C614" s="172"/>
      <c r="D614" s="178"/>
      <c r="E614" s="170" t="s">
        <v>12</v>
      </c>
      <c r="F614" s="6"/>
      <c r="G614" s="6"/>
      <c r="H614" s="6"/>
      <c r="I614" s="31"/>
      <c r="J614" s="31"/>
      <c r="K614" s="242"/>
      <c r="L614" s="244"/>
    </row>
    <row r="615" spans="1:12" ht="41.25" customHeight="1" x14ac:dyDescent="0.25">
      <c r="A615" s="174"/>
      <c r="B615" s="185"/>
      <c r="C615" s="172"/>
      <c r="D615" s="178"/>
      <c r="E615" s="170" t="s">
        <v>13</v>
      </c>
      <c r="F615" s="6">
        <v>2800</v>
      </c>
      <c r="G615" s="6">
        <v>2800</v>
      </c>
      <c r="H615" s="6">
        <v>2798</v>
      </c>
      <c r="I615" s="31">
        <f>G615/F615*100</f>
        <v>100</v>
      </c>
      <c r="J615" s="31">
        <f t="shared" si="98"/>
        <v>99.928571428571431</v>
      </c>
      <c r="K615" s="242"/>
      <c r="L615" s="244"/>
    </row>
    <row r="616" spans="1:12" ht="42" customHeight="1" x14ac:dyDescent="0.25">
      <c r="A616" s="174"/>
      <c r="B616" s="185"/>
      <c r="C616" s="172"/>
      <c r="D616" s="178"/>
      <c r="E616" s="170" t="s">
        <v>14</v>
      </c>
      <c r="F616" s="6">
        <v>147.37</v>
      </c>
      <c r="G616" s="6">
        <v>147.37</v>
      </c>
      <c r="H616" s="6">
        <v>147.26</v>
      </c>
      <c r="I616" s="31">
        <f>G616/F616*100</f>
        <v>100</v>
      </c>
      <c r="J616" s="31">
        <f t="shared" si="98"/>
        <v>99.925357942593465</v>
      </c>
      <c r="K616" s="243"/>
      <c r="L616" s="244"/>
    </row>
    <row r="617" spans="1:12" ht="24" customHeight="1" x14ac:dyDescent="0.25">
      <c r="A617" s="174" t="s">
        <v>186</v>
      </c>
      <c r="B617" s="185"/>
      <c r="C617" s="172"/>
      <c r="D617" s="178" t="s">
        <v>226</v>
      </c>
      <c r="E617" s="170" t="s">
        <v>11</v>
      </c>
      <c r="F617" s="6">
        <f>F619+F620</f>
        <v>1315.79</v>
      </c>
      <c r="G617" s="6">
        <f>G619+G620</f>
        <v>1315.79</v>
      </c>
      <c r="H617" s="6">
        <f>H619+H620</f>
        <v>1314.74</v>
      </c>
      <c r="I617" s="31">
        <f>G617/F617*100</f>
        <v>100</v>
      </c>
      <c r="J617" s="31">
        <f t="shared" ref="J617" si="99">H617/G617*100</f>
        <v>99.92020003191999</v>
      </c>
      <c r="K617" s="241"/>
      <c r="L617" s="244"/>
    </row>
    <row r="618" spans="1:12" ht="18.75" customHeight="1" x14ac:dyDescent="0.25">
      <c r="A618" s="174"/>
      <c r="B618" s="185"/>
      <c r="C618" s="172"/>
      <c r="D618" s="178"/>
      <c r="E618" s="170" t="s">
        <v>12</v>
      </c>
      <c r="F618" s="6"/>
      <c r="G618" s="6"/>
      <c r="H618" s="6"/>
      <c r="I618" s="31"/>
      <c r="J618" s="31"/>
      <c r="K618" s="242"/>
      <c r="L618" s="244"/>
    </row>
    <row r="619" spans="1:12" ht="41.25" customHeight="1" x14ac:dyDescent="0.25">
      <c r="A619" s="174"/>
      <c r="B619" s="185"/>
      <c r="C619" s="172"/>
      <c r="D619" s="178"/>
      <c r="E619" s="170" t="s">
        <v>13</v>
      </c>
      <c r="F619" s="6">
        <v>1250</v>
      </c>
      <c r="G619" s="6">
        <v>1250</v>
      </c>
      <c r="H619" s="6">
        <v>1249.01</v>
      </c>
      <c r="I619" s="31">
        <f>G619/F619*100</f>
        <v>100</v>
      </c>
      <c r="J619" s="31">
        <f t="shared" ref="J619:J624" si="100">H619/G619*100</f>
        <v>99.9208</v>
      </c>
      <c r="K619" s="242"/>
      <c r="L619" s="244"/>
    </row>
    <row r="620" spans="1:12" ht="42" customHeight="1" x14ac:dyDescent="0.25">
      <c r="A620" s="174"/>
      <c r="B620" s="185"/>
      <c r="C620" s="172"/>
      <c r="D620" s="178"/>
      <c r="E620" s="170" t="s">
        <v>14</v>
      </c>
      <c r="F620" s="6">
        <v>65.790000000000006</v>
      </c>
      <c r="G620" s="6">
        <v>65.790000000000006</v>
      </c>
      <c r="H620" s="6">
        <v>65.73</v>
      </c>
      <c r="I620" s="31">
        <f>G620/F620*100</f>
        <v>100</v>
      </c>
      <c r="J620" s="31">
        <f t="shared" si="100"/>
        <v>99.908800729594162</v>
      </c>
      <c r="K620" s="243"/>
      <c r="L620" s="244"/>
    </row>
    <row r="621" spans="1:12" ht="24" customHeight="1" x14ac:dyDescent="0.25">
      <c r="A621" s="174" t="s">
        <v>269</v>
      </c>
      <c r="B621" s="185"/>
      <c r="C621" s="172"/>
      <c r="D621" s="178" t="s">
        <v>373</v>
      </c>
      <c r="E621" s="170" t="s">
        <v>11</v>
      </c>
      <c r="F621" s="6">
        <f>F623+F624</f>
        <v>23887.37</v>
      </c>
      <c r="G621" s="6">
        <f>G623+G624</f>
        <v>23887.37</v>
      </c>
      <c r="H621" s="6">
        <f>H623+H624</f>
        <v>23887.37</v>
      </c>
      <c r="I621" s="31">
        <f>G621/F621*100</f>
        <v>100</v>
      </c>
      <c r="J621" s="31">
        <f t="shared" si="100"/>
        <v>100</v>
      </c>
      <c r="K621" s="241"/>
      <c r="L621" s="244"/>
    </row>
    <row r="622" spans="1:12" ht="18.75" customHeight="1" x14ac:dyDescent="0.25">
      <c r="A622" s="174"/>
      <c r="B622" s="185"/>
      <c r="C622" s="172"/>
      <c r="D622" s="178"/>
      <c r="E622" s="170" t="s">
        <v>12</v>
      </c>
      <c r="F622" s="6"/>
      <c r="G622" s="6"/>
      <c r="H622" s="6"/>
      <c r="I622" s="31"/>
      <c r="J622" s="31"/>
      <c r="K622" s="242"/>
      <c r="L622" s="244"/>
    </row>
    <row r="623" spans="1:12" ht="41.25" customHeight="1" x14ac:dyDescent="0.25">
      <c r="A623" s="174"/>
      <c r="B623" s="185"/>
      <c r="C623" s="172"/>
      <c r="D623" s="178"/>
      <c r="E623" s="170" t="s">
        <v>13</v>
      </c>
      <c r="F623" s="6">
        <v>22693</v>
      </c>
      <c r="G623" s="6">
        <v>22693</v>
      </c>
      <c r="H623" s="6">
        <v>22693</v>
      </c>
      <c r="I623" s="31">
        <f>G623/F623*100</f>
        <v>100</v>
      </c>
      <c r="J623" s="31">
        <f t="shared" si="100"/>
        <v>100</v>
      </c>
      <c r="K623" s="242"/>
      <c r="L623" s="244"/>
    </row>
    <row r="624" spans="1:12" ht="42" customHeight="1" x14ac:dyDescent="0.25">
      <c r="A624" s="174"/>
      <c r="B624" s="185"/>
      <c r="C624" s="172"/>
      <c r="D624" s="178"/>
      <c r="E624" s="170" t="s">
        <v>14</v>
      </c>
      <c r="F624" s="6">
        <v>1194.3699999999999</v>
      </c>
      <c r="G624" s="6">
        <v>1194.3699999999999</v>
      </c>
      <c r="H624" s="6">
        <v>1194.3699999999999</v>
      </c>
      <c r="I624" s="31">
        <f>G624/F624*100</f>
        <v>100</v>
      </c>
      <c r="J624" s="31">
        <f t="shared" si="100"/>
        <v>100</v>
      </c>
      <c r="K624" s="243"/>
      <c r="L624" s="244"/>
    </row>
    <row r="625" spans="1:13" ht="24" customHeight="1" x14ac:dyDescent="0.25">
      <c r="A625" s="174" t="s">
        <v>269</v>
      </c>
      <c r="B625" s="185"/>
      <c r="C625" s="172"/>
      <c r="D625" s="178" t="s">
        <v>391</v>
      </c>
      <c r="E625" s="170" t="s">
        <v>11</v>
      </c>
      <c r="F625" s="6">
        <f>F627+F628</f>
        <v>150793.47</v>
      </c>
      <c r="G625" s="6">
        <f>G627+G628</f>
        <v>150793.47</v>
      </c>
      <c r="H625" s="6">
        <f>H627+H628</f>
        <v>103930.61</v>
      </c>
      <c r="I625" s="31">
        <f>G625/F625*100</f>
        <v>100</v>
      </c>
      <c r="J625" s="31">
        <f t="shared" ref="J625" si="101">H625/G625*100</f>
        <v>68.922487160750407</v>
      </c>
      <c r="K625" s="241"/>
      <c r="L625" s="244"/>
    </row>
    <row r="626" spans="1:13" ht="18.75" customHeight="1" x14ac:dyDescent="0.25">
      <c r="A626" s="174"/>
      <c r="B626" s="185"/>
      <c r="C626" s="172"/>
      <c r="D626" s="178"/>
      <c r="E626" s="170" t="s">
        <v>12</v>
      </c>
      <c r="F626" s="6"/>
      <c r="G626" s="6"/>
      <c r="H626" s="6"/>
      <c r="I626" s="31"/>
      <c r="J626" s="31"/>
      <c r="K626" s="242"/>
      <c r="L626" s="244"/>
    </row>
    <row r="627" spans="1:13" ht="41.25" customHeight="1" x14ac:dyDescent="0.25">
      <c r="A627" s="174"/>
      <c r="B627" s="185"/>
      <c r="C627" s="172"/>
      <c r="D627" s="178"/>
      <c r="E627" s="170" t="s">
        <v>13</v>
      </c>
      <c r="F627" s="6">
        <v>143253.79999999999</v>
      </c>
      <c r="G627" s="6">
        <v>143253.79999999999</v>
      </c>
      <c r="H627" s="6">
        <v>98734.080000000002</v>
      </c>
      <c r="I627" s="31">
        <f>G627/F627*100</f>
        <v>100</v>
      </c>
      <c r="J627" s="31">
        <f t="shared" ref="J627:J629" si="102">H627/G627*100</f>
        <v>68.922485825855944</v>
      </c>
      <c r="K627" s="242"/>
      <c r="L627" s="244"/>
    </row>
    <row r="628" spans="1:13" ht="42" customHeight="1" x14ac:dyDescent="0.25">
      <c r="A628" s="174"/>
      <c r="B628" s="185"/>
      <c r="C628" s="172"/>
      <c r="D628" s="178"/>
      <c r="E628" s="170" t="s">
        <v>14</v>
      </c>
      <c r="F628" s="6">
        <v>7539.67</v>
      </c>
      <c r="G628" s="6">
        <v>7539.67</v>
      </c>
      <c r="H628" s="6">
        <v>5196.53</v>
      </c>
      <c r="I628" s="31">
        <f>G628/F628*100</f>
        <v>100</v>
      </c>
      <c r="J628" s="31">
        <f t="shared" si="102"/>
        <v>68.922512523757661</v>
      </c>
      <c r="K628" s="243"/>
      <c r="L628" s="244"/>
    </row>
    <row r="629" spans="1:13" s="81" customFormat="1" ht="20.25" customHeight="1" x14ac:dyDescent="0.25">
      <c r="A629" s="186" t="s">
        <v>239</v>
      </c>
      <c r="B629" s="219" t="s">
        <v>61</v>
      </c>
      <c r="C629" s="218"/>
      <c r="D629" s="249"/>
      <c r="E629" s="78" t="s">
        <v>11</v>
      </c>
      <c r="F629" s="91">
        <f>F631+F632</f>
        <v>206956.90000000002</v>
      </c>
      <c r="G629" s="91">
        <f>G631+G632</f>
        <v>160888.20000000001</v>
      </c>
      <c r="H629" s="91">
        <f>H631+H632</f>
        <v>125221.3</v>
      </c>
      <c r="I629" s="91">
        <f>G629/F629*100</f>
        <v>77.7399545509234</v>
      </c>
      <c r="J629" s="91">
        <f t="shared" si="102"/>
        <v>77.831251763647046</v>
      </c>
      <c r="K629" s="219" t="s">
        <v>90</v>
      </c>
      <c r="L629" s="259"/>
      <c r="M629" s="89"/>
    </row>
    <row r="630" spans="1:13" s="81" customFormat="1" ht="20.25" x14ac:dyDescent="0.25">
      <c r="A630" s="186"/>
      <c r="B630" s="219"/>
      <c r="C630" s="218"/>
      <c r="D630" s="249"/>
      <c r="E630" s="78" t="s">
        <v>12</v>
      </c>
      <c r="F630" s="91"/>
      <c r="G630" s="91"/>
      <c r="H630" s="91"/>
      <c r="I630" s="91"/>
      <c r="J630" s="91"/>
      <c r="K630" s="219"/>
      <c r="L630" s="259"/>
      <c r="M630" s="89"/>
    </row>
    <row r="631" spans="1:13" s="81" customFormat="1" ht="40.5" x14ac:dyDescent="0.25">
      <c r="A631" s="186"/>
      <c r="B631" s="219"/>
      <c r="C631" s="218"/>
      <c r="D631" s="249"/>
      <c r="E631" s="78" t="s">
        <v>13</v>
      </c>
      <c r="F631" s="91">
        <f t="shared" ref="F631:H632" si="103">F636+F640</f>
        <v>175339.2</v>
      </c>
      <c r="G631" s="91">
        <f t="shared" si="103"/>
        <v>141540</v>
      </c>
      <c r="H631" s="91">
        <f t="shared" si="103"/>
        <v>108786.6</v>
      </c>
      <c r="I631" s="91">
        <f>G631/F631*100</f>
        <v>80.72353472583427</v>
      </c>
      <c r="J631" s="91">
        <f t="shared" ref="J631" si="104">H631/G631*100</f>
        <v>76.85926239932175</v>
      </c>
      <c r="K631" s="219"/>
      <c r="L631" s="259"/>
      <c r="M631" s="89"/>
    </row>
    <row r="632" spans="1:13" s="81" customFormat="1" ht="40.5" x14ac:dyDescent="0.25">
      <c r="A632" s="186"/>
      <c r="B632" s="219"/>
      <c r="C632" s="218"/>
      <c r="D632" s="249"/>
      <c r="E632" s="78" t="s">
        <v>14</v>
      </c>
      <c r="F632" s="91">
        <f t="shared" si="103"/>
        <v>31617.7</v>
      </c>
      <c r="G632" s="91">
        <f t="shared" si="103"/>
        <v>19348.2</v>
      </c>
      <c r="H632" s="91">
        <f t="shared" si="103"/>
        <v>16434.7</v>
      </c>
      <c r="I632" s="91">
        <f>G632/F632*100</f>
        <v>61.194204512029657</v>
      </c>
      <c r="J632" s="91">
        <f t="shared" ref="J632:J634" si="105">H632/G632*100</f>
        <v>84.941751687495483</v>
      </c>
      <c r="K632" s="219"/>
      <c r="L632" s="259"/>
      <c r="M632" s="89"/>
    </row>
    <row r="633" spans="1:13" ht="20.25" x14ac:dyDescent="0.3">
      <c r="A633" s="126"/>
      <c r="B633" s="67" t="s">
        <v>12</v>
      </c>
      <c r="C633" s="4"/>
      <c r="D633" s="54"/>
      <c r="E633" s="1"/>
      <c r="F633" s="6"/>
      <c r="G633" s="6"/>
      <c r="H633" s="6"/>
      <c r="I633" s="31"/>
      <c r="J633" s="31"/>
      <c r="K633" s="2"/>
      <c r="L633" s="2"/>
      <c r="M633" s="9"/>
    </row>
    <row r="634" spans="1:13" s="18" customFormat="1" ht="20.25" customHeight="1" x14ac:dyDescent="0.25">
      <c r="A634" s="174" t="s">
        <v>85</v>
      </c>
      <c r="B634" s="178"/>
      <c r="C634" s="253" t="s">
        <v>59</v>
      </c>
      <c r="D634" s="253" t="s">
        <v>57</v>
      </c>
      <c r="E634" s="118" t="s">
        <v>11</v>
      </c>
      <c r="F634" s="6">
        <f>F636+F637</f>
        <v>175339.2</v>
      </c>
      <c r="G634" s="6">
        <f>G636+G637</f>
        <v>141540</v>
      </c>
      <c r="H634" s="6">
        <f>H636+H637</f>
        <v>108786.6</v>
      </c>
      <c r="I634" s="31">
        <f>G634/F634*100</f>
        <v>80.72353472583427</v>
      </c>
      <c r="J634" s="31">
        <f t="shared" si="105"/>
        <v>76.85926239932175</v>
      </c>
      <c r="K634" s="175"/>
      <c r="L634" s="175"/>
      <c r="M634" s="17"/>
    </row>
    <row r="635" spans="1:13" s="18" customFormat="1" ht="20.25" x14ac:dyDescent="0.25">
      <c r="A635" s="174"/>
      <c r="B635" s="178"/>
      <c r="C635" s="178"/>
      <c r="D635" s="178"/>
      <c r="E635" s="118" t="s">
        <v>12</v>
      </c>
      <c r="F635" s="6"/>
      <c r="G635" s="6"/>
      <c r="H635" s="6"/>
      <c r="I635" s="31"/>
      <c r="J635" s="31"/>
      <c r="K635" s="175"/>
      <c r="L635" s="175"/>
      <c r="M635" s="17"/>
    </row>
    <row r="636" spans="1:13" s="18" customFormat="1" ht="40.5" x14ac:dyDescent="0.25">
      <c r="A636" s="174"/>
      <c r="B636" s="178"/>
      <c r="C636" s="178"/>
      <c r="D636" s="178"/>
      <c r="E636" s="118" t="s">
        <v>13</v>
      </c>
      <c r="F636" s="6">
        <v>175339.2</v>
      </c>
      <c r="G636" s="6">
        <v>141540</v>
      </c>
      <c r="H636" s="6">
        <v>108786.6</v>
      </c>
      <c r="I636" s="31">
        <f>G636/F636*100</f>
        <v>80.72353472583427</v>
      </c>
      <c r="J636" s="31">
        <f t="shared" ref="J636" si="106">H636/G636*100</f>
        <v>76.85926239932175</v>
      </c>
      <c r="K636" s="175"/>
      <c r="L636" s="175"/>
      <c r="M636" s="17"/>
    </row>
    <row r="637" spans="1:13" s="18" customFormat="1" ht="45.75" customHeight="1" x14ac:dyDescent="0.25">
      <c r="A637" s="174"/>
      <c r="B637" s="178"/>
      <c r="C637" s="178"/>
      <c r="D637" s="178"/>
      <c r="E637" s="118" t="s">
        <v>14</v>
      </c>
      <c r="F637" s="6">
        <v>0</v>
      </c>
      <c r="G637" s="6">
        <v>0</v>
      </c>
      <c r="H637" s="6">
        <v>0</v>
      </c>
      <c r="I637" s="33">
        <v>0</v>
      </c>
      <c r="J637" s="33">
        <v>0</v>
      </c>
      <c r="K637" s="175"/>
      <c r="L637" s="175"/>
      <c r="M637" s="17"/>
    </row>
    <row r="638" spans="1:13" s="18" customFormat="1" ht="20.25" customHeight="1" x14ac:dyDescent="0.25">
      <c r="A638" s="174" t="s">
        <v>149</v>
      </c>
      <c r="B638" s="178"/>
      <c r="C638" s="178" t="s">
        <v>60</v>
      </c>
      <c r="D638" s="178" t="s">
        <v>58</v>
      </c>
      <c r="E638" s="118" t="s">
        <v>11</v>
      </c>
      <c r="F638" s="6">
        <f>F640+F641</f>
        <v>31617.7</v>
      </c>
      <c r="G638" s="6">
        <f>G640+G641</f>
        <v>19348.2</v>
      </c>
      <c r="H638" s="6">
        <f>H640+H641</f>
        <v>16434.7</v>
      </c>
      <c r="I638" s="31">
        <f>G638/F638*100</f>
        <v>61.194204512029657</v>
      </c>
      <c r="J638" s="31">
        <f t="shared" ref="J638" si="107">H638/G638*100</f>
        <v>84.941751687495483</v>
      </c>
      <c r="K638" s="175"/>
      <c r="L638" s="175"/>
    </row>
    <row r="639" spans="1:13" s="18" customFormat="1" ht="20.25" x14ac:dyDescent="0.25">
      <c r="A639" s="174"/>
      <c r="B639" s="178"/>
      <c r="C639" s="178"/>
      <c r="D639" s="178"/>
      <c r="E639" s="118" t="s">
        <v>12</v>
      </c>
      <c r="F639" s="6"/>
      <c r="G639" s="6"/>
      <c r="H639" s="6"/>
      <c r="I639" s="31"/>
      <c r="J639" s="31"/>
      <c r="K639" s="175"/>
      <c r="L639" s="175"/>
    </row>
    <row r="640" spans="1:13" s="18" customFormat="1" ht="40.5" x14ac:dyDescent="0.25">
      <c r="A640" s="174"/>
      <c r="B640" s="178"/>
      <c r="C640" s="178"/>
      <c r="D640" s="178"/>
      <c r="E640" s="118" t="s">
        <v>13</v>
      </c>
      <c r="F640" s="6">
        <v>0</v>
      </c>
      <c r="G640" s="6">
        <v>0</v>
      </c>
      <c r="H640" s="6">
        <v>0</v>
      </c>
      <c r="I640" s="31">
        <v>0</v>
      </c>
      <c r="J640" s="31">
        <v>0</v>
      </c>
      <c r="K640" s="175"/>
      <c r="L640" s="175"/>
    </row>
    <row r="641" spans="1:12" s="18" customFormat="1" ht="81.75" customHeight="1" x14ac:dyDescent="0.25">
      <c r="A641" s="174"/>
      <c r="B641" s="178"/>
      <c r="C641" s="178"/>
      <c r="D641" s="178"/>
      <c r="E641" s="118" t="s">
        <v>14</v>
      </c>
      <c r="F641" s="6">
        <v>31617.7</v>
      </c>
      <c r="G641" s="6">
        <v>19348.2</v>
      </c>
      <c r="H641" s="6">
        <v>16434.7</v>
      </c>
      <c r="I641" s="31">
        <f>G641/F641*100</f>
        <v>61.194204512029657</v>
      </c>
      <c r="J641" s="31">
        <f t="shared" ref="J641" si="108">H641/G641*100</f>
        <v>84.941751687495483</v>
      </c>
      <c r="K641" s="175"/>
      <c r="L641" s="175"/>
    </row>
    <row r="642" spans="1:12" s="81" customFormat="1" ht="29.25" customHeight="1" x14ac:dyDescent="0.25">
      <c r="A642" s="186" t="s">
        <v>238</v>
      </c>
      <c r="B642" s="219" t="s">
        <v>304</v>
      </c>
      <c r="C642" s="256"/>
      <c r="D642" s="257"/>
      <c r="E642" s="78" t="s">
        <v>11</v>
      </c>
      <c r="F642" s="80">
        <f>F644+F645</f>
        <v>0</v>
      </c>
      <c r="G642" s="80">
        <f>G644+G645</f>
        <v>0</v>
      </c>
      <c r="H642" s="80">
        <f>H644+H645</f>
        <v>0</v>
      </c>
      <c r="I642" s="80">
        <v>0</v>
      </c>
      <c r="J642" s="80">
        <v>0</v>
      </c>
      <c r="K642" s="186" t="s">
        <v>303</v>
      </c>
      <c r="L642" s="220"/>
    </row>
    <row r="643" spans="1:12" s="81" customFormat="1" ht="20.25" x14ac:dyDescent="0.25">
      <c r="A643" s="186"/>
      <c r="B643" s="219"/>
      <c r="C643" s="256"/>
      <c r="D643" s="257"/>
      <c r="E643" s="78" t="s">
        <v>12</v>
      </c>
      <c r="F643" s="80"/>
      <c r="G643" s="80"/>
      <c r="H643" s="80"/>
      <c r="I643" s="80"/>
      <c r="J643" s="80"/>
      <c r="K643" s="186"/>
      <c r="L643" s="220"/>
    </row>
    <row r="644" spans="1:12" s="81" customFormat="1" ht="45.75" customHeight="1" x14ac:dyDescent="0.25">
      <c r="A644" s="186"/>
      <c r="B644" s="219"/>
      <c r="C644" s="256"/>
      <c r="D644" s="257"/>
      <c r="E644" s="78" t="s">
        <v>13</v>
      </c>
      <c r="F644" s="80">
        <f t="shared" ref="F644:H645" si="109">F649</f>
        <v>0</v>
      </c>
      <c r="G644" s="80">
        <f t="shared" si="109"/>
        <v>0</v>
      </c>
      <c r="H644" s="80">
        <f t="shared" si="109"/>
        <v>0</v>
      </c>
      <c r="I644" s="80">
        <v>0</v>
      </c>
      <c r="J644" s="80">
        <v>0</v>
      </c>
      <c r="K644" s="186"/>
      <c r="L644" s="220"/>
    </row>
    <row r="645" spans="1:12" s="81" customFormat="1" ht="66.75" customHeight="1" x14ac:dyDescent="0.25">
      <c r="A645" s="186"/>
      <c r="B645" s="219"/>
      <c r="C645" s="256"/>
      <c r="D645" s="257"/>
      <c r="E645" s="78" t="s">
        <v>14</v>
      </c>
      <c r="F645" s="80">
        <f t="shared" si="109"/>
        <v>0</v>
      </c>
      <c r="G645" s="80">
        <f t="shared" si="109"/>
        <v>0</v>
      </c>
      <c r="H645" s="80">
        <f t="shared" si="109"/>
        <v>0</v>
      </c>
      <c r="I645" s="80">
        <v>0</v>
      </c>
      <c r="J645" s="80">
        <v>0</v>
      </c>
      <c r="K645" s="186"/>
      <c r="L645" s="220"/>
    </row>
    <row r="646" spans="1:12" ht="20.25" x14ac:dyDescent="0.3">
      <c r="A646" s="126"/>
      <c r="B646" s="56" t="s">
        <v>12</v>
      </c>
      <c r="C646" s="4"/>
      <c r="D646" s="61"/>
      <c r="E646" s="67"/>
      <c r="F646" s="30"/>
      <c r="G646" s="30"/>
      <c r="H646" s="30"/>
      <c r="I646" s="30"/>
      <c r="J646" s="30"/>
      <c r="K646" s="58"/>
      <c r="L646" s="56"/>
    </row>
    <row r="647" spans="1:12" ht="24" customHeight="1" x14ac:dyDescent="0.25">
      <c r="A647" s="174" t="s">
        <v>86</v>
      </c>
      <c r="B647" s="173"/>
      <c r="C647" s="172"/>
      <c r="D647" s="178"/>
      <c r="E647" s="73" t="s">
        <v>11</v>
      </c>
      <c r="F647" s="33">
        <f>F649+F650</f>
        <v>0</v>
      </c>
      <c r="G647" s="33">
        <f>G649+G650</f>
        <v>0</v>
      </c>
      <c r="H647" s="33">
        <f>H649+H650</f>
        <v>0</v>
      </c>
      <c r="I647" s="33">
        <v>0</v>
      </c>
      <c r="J647" s="33">
        <v>0</v>
      </c>
      <c r="K647" s="175"/>
      <c r="L647" s="175"/>
    </row>
    <row r="648" spans="1:12" ht="19.5" customHeight="1" x14ac:dyDescent="0.25">
      <c r="A648" s="174"/>
      <c r="B648" s="173"/>
      <c r="C648" s="172"/>
      <c r="D648" s="178"/>
      <c r="E648" s="73" t="s">
        <v>12</v>
      </c>
      <c r="F648" s="33"/>
      <c r="G648" s="33"/>
      <c r="H648" s="33"/>
      <c r="I648" s="33"/>
      <c r="J648" s="33"/>
      <c r="K648" s="175"/>
      <c r="L648" s="175"/>
    </row>
    <row r="649" spans="1:12" ht="42" customHeight="1" x14ac:dyDescent="0.25">
      <c r="A649" s="174"/>
      <c r="B649" s="173"/>
      <c r="C649" s="172"/>
      <c r="D649" s="178"/>
      <c r="E649" s="73" t="s">
        <v>13</v>
      </c>
      <c r="F649" s="33">
        <v>0</v>
      </c>
      <c r="G649" s="33">
        <v>0</v>
      </c>
      <c r="H649" s="33">
        <v>0</v>
      </c>
      <c r="I649" s="33">
        <v>0</v>
      </c>
      <c r="J649" s="33">
        <v>0</v>
      </c>
      <c r="K649" s="175"/>
      <c r="L649" s="175"/>
    </row>
    <row r="650" spans="1:12" ht="40.5" x14ac:dyDescent="0.25">
      <c r="A650" s="174"/>
      <c r="B650" s="173"/>
      <c r="C650" s="172"/>
      <c r="D650" s="178"/>
      <c r="E650" s="73" t="s">
        <v>14</v>
      </c>
      <c r="F650" s="33">
        <v>0</v>
      </c>
      <c r="G650" s="33">
        <v>0</v>
      </c>
      <c r="H650" s="33">
        <v>0</v>
      </c>
      <c r="I650" s="33">
        <v>0</v>
      </c>
      <c r="J650" s="33">
        <v>0</v>
      </c>
      <c r="K650" s="175"/>
      <c r="L650" s="175"/>
    </row>
    <row r="651" spans="1:12" s="81" customFormat="1" ht="21" customHeight="1" x14ac:dyDescent="0.25">
      <c r="A651" s="186" t="s">
        <v>237</v>
      </c>
      <c r="B651" s="254" t="s">
        <v>157</v>
      </c>
      <c r="C651" s="218"/>
      <c r="D651" s="249"/>
      <c r="E651" s="78" t="s">
        <v>21</v>
      </c>
      <c r="F651" s="82">
        <f>F653+F654</f>
        <v>13961.58</v>
      </c>
      <c r="G651" s="82">
        <f>G653+G654</f>
        <v>9049.85</v>
      </c>
      <c r="H651" s="82">
        <f>H653+H654</f>
        <v>1449</v>
      </c>
      <c r="I651" s="80">
        <f>G651/F651*100</f>
        <v>64.819669407044188</v>
      </c>
      <c r="J651" s="80">
        <f>H651/G651*100</f>
        <v>16.011315104670242</v>
      </c>
      <c r="K651" s="186" t="s">
        <v>91</v>
      </c>
      <c r="L651" s="220"/>
    </row>
    <row r="652" spans="1:12" s="81" customFormat="1" ht="21.75" customHeight="1" x14ac:dyDescent="0.25">
      <c r="A652" s="186"/>
      <c r="B652" s="254"/>
      <c r="C652" s="218"/>
      <c r="D652" s="249"/>
      <c r="E652" s="78" t="s">
        <v>12</v>
      </c>
      <c r="F652" s="82"/>
      <c r="G652" s="82"/>
      <c r="H652" s="82"/>
      <c r="I652" s="80"/>
      <c r="J652" s="80"/>
      <c r="K652" s="186"/>
      <c r="L652" s="220"/>
    </row>
    <row r="653" spans="1:12" s="81" customFormat="1" ht="40.5" x14ac:dyDescent="0.25">
      <c r="A653" s="186"/>
      <c r="B653" s="255"/>
      <c r="C653" s="218"/>
      <c r="D653" s="249"/>
      <c r="E653" s="78" t="s">
        <v>13</v>
      </c>
      <c r="F653" s="82">
        <v>13263.5</v>
      </c>
      <c r="G653" s="82">
        <v>9049.85</v>
      </c>
      <c r="H653" s="82">
        <v>1449</v>
      </c>
      <c r="I653" s="80">
        <f>G653/F653*100</f>
        <v>68.231236099068866</v>
      </c>
      <c r="J653" s="80">
        <f>H653/G653*100</f>
        <v>16.011315104670242</v>
      </c>
      <c r="K653" s="186"/>
      <c r="L653" s="220"/>
    </row>
    <row r="654" spans="1:12" s="81" customFormat="1" ht="40.5" x14ac:dyDescent="0.25">
      <c r="A654" s="186"/>
      <c r="B654" s="255"/>
      <c r="C654" s="218"/>
      <c r="D654" s="249"/>
      <c r="E654" s="78" t="s">
        <v>14</v>
      </c>
      <c r="F654" s="82">
        <v>698.08</v>
      </c>
      <c r="G654" s="82">
        <v>0</v>
      </c>
      <c r="H654" s="82">
        <v>0</v>
      </c>
      <c r="I654" s="80">
        <f>G654/F654*100</f>
        <v>0</v>
      </c>
      <c r="J654" s="80">
        <v>0</v>
      </c>
      <c r="K654" s="186"/>
      <c r="L654" s="220"/>
    </row>
    <row r="655" spans="1:12" s="81" customFormat="1" ht="19.5" customHeight="1" x14ac:dyDescent="0.25">
      <c r="A655" s="186" t="s">
        <v>236</v>
      </c>
      <c r="B655" s="219" t="s">
        <v>64</v>
      </c>
      <c r="C655" s="256"/>
      <c r="D655" s="257"/>
      <c r="E655" s="78" t="s">
        <v>21</v>
      </c>
      <c r="F655" s="82">
        <f>F657+F658</f>
        <v>3000228.25</v>
      </c>
      <c r="G655" s="82">
        <f>G657+G658</f>
        <v>978400.81</v>
      </c>
      <c r="H655" s="82">
        <f>H657+H658</f>
        <v>778247.06</v>
      </c>
      <c r="I655" s="80">
        <f>G655/F655*100</f>
        <v>32.610879188941709</v>
      </c>
      <c r="J655" s="80">
        <f>H655/G655*100</f>
        <v>79.542765300858647</v>
      </c>
      <c r="K655" s="219" t="s">
        <v>165</v>
      </c>
      <c r="L655" s="220"/>
    </row>
    <row r="656" spans="1:12" s="81" customFormat="1" ht="20.25" x14ac:dyDescent="0.25">
      <c r="A656" s="186"/>
      <c r="B656" s="219"/>
      <c r="C656" s="256"/>
      <c r="D656" s="257"/>
      <c r="E656" s="78" t="s">
        <v>12</v>
      </c>
      <c r="F656" s="82"/>
      <c r="G656" s="82"/>
      <c r="H656" s="82"/>
      <c r="I656" s="80"/>
      <c r="J656" s="80"/>
      <c r="K656" s="186"/>
      <c r="L656" s="220"/>
    </row>
    <row r="657" spans="1:14" s="81" customFormat="1" ht="40.5" x14ac:dyDescent="0.25">
      <c r="A657" s="186"/>
      <c r="B657" s="219"/>
      <c r="C657" s="256"/>
      <c r="D657" s="257"/>
      <c r="E657" s="78" t="s">
        <v>13</v>
      </c>
      <c r="F657" s="82">
        <f t="shared" ref="F657:H658" si="110">F662+F666+F670</f>
        <v>1700000</v>
      </c>
      <c r="G657" s="82">
        <f t="shared" si="110"/>
        <v>569108.80000000005</v>
      </c>
      <c r="H657" s="82">
        <f t="shared" si="110"/>
        <v>387909.06</v>
      </c>
      <c r="I657" s="80">
        <f>G657/F657*100</f>
        <v>33.476988235294122</v>
      </c>
      <c r="J657" s="80">
        <f>H657/G657*100</f>
        <v>68.160791047335749</v>
      </c>
      <c r="K657" s="186"/>
      <c r="L657" s="220"/>
      <c r="N657" s="83"/>
    </row>
    <row r="658" spans="1:14" s="81" customFormat="1" ht="42.75" customHeight="1" x14ac:dyDescent="0.25">
      <c r="A658" s="186"/>
      <c r="B658" s="219"/>
      <c r="C658" s="256"/>
      <c r="D658" s="257"/>
      <c r="E658" s="78" t="s">
        <v>14</v>
      </c>
      <c r="F658" s="82">
        <f t="shared" si="110"/>
        <v>1300228.25</v>
      </c>
      <c r="G658" s="82">
        <f t="shared" si="110"/>
        <v>409292.01</v>
      </c>
      <c r="H658" s="82">
        <f t="shared" si="110"/>
        <v>390338</v>
      </c>
      <c r="I658" s="80">
        <f>G658/F658*100</f>
        <v>31.478473875644525</v>
      </c>
      <c r="J658" s="80">
        <f t="shared" ref="J658:J664" si="111">H658/G658*100</f>
        <v>95.369074026145782</v>
      </c>
      <c r="K658" s="186"/>
      <c r="L658" s="220"/>
    </row>
    <row r="659" spans="1:14" ht="20.25" x14ac:dyDescent="0.3">
      <c r="A659" s="126"/>
      <c r="B659" s="56" t="s">
        <v>12</v>
      </c>
      <c r="C659" s="62"/>
      <c r="D659" s="61"/>
      <c r="E659" s="67"/>
      <c r="F659" s="103"/>
      <c r="G659" s="103"/>
      <c r="H659" s="103"/>
      <c r="I659" s="103"/>
      <c r="J659" s="103"/>
      <c r="K659" s="58"/>
      <c r="L659" s="56"/>
    </row>
    <row r="660" spans="1:14" ht="20.25" customHeight="1" x14ac:dyDescent="0.25">
      <c r="A660" s="245" t="s">
        <v>87</v>
      </c>
      <c r="B660" s="173"/>
      <c r="C660" s="198"/>
      <c r="D660" s="225" t="s">
        <v>421</v>
      </c>
      <c r="E660" s="54" t="s">
        <v>11</v>
      </c>
      <c r="F660" s="6">
        <f>F662+F663</f>
        <v>2069228.25</v>
      </c>
      <c r="G660" s="6">
        <f>G662+G663</f>
        <v>634478.51</v>
      </c>
      <c r="H660" s="6">
        <f>H662+H663</f>
        <v>625338</v>
      </c>
      <c r="I660" s="105">
        <f>G660/F660*100</f>
        <v>30.662567553869419</v>
      </c>
      <c r="J660" s="105">
        <f t="shared" si="111"/>
        <v>98.559366494540541</v>
      </c>
      <c r="K660" s="176" t="s">
        <v>352</v>
      </c>
      <c r="L660" s="173"/>
    </row>
    <row r="661" spans="1:14" ht="20.25" x14ac:dyDescent="0.25">
      <c r="A661" s="245"/>
      <c r="B661" s="173"/>
      <c r="C661" s="198"/>
      <c r="D661" s="226"/>
      <c r="E661" s="54" t="s">
        <v>12</v>
      </c>
      <c r="F661" s="50"/>
      <c r="G661" s="50"/>
      <c r="H661" s="50"/>
      <c r="I661" s="105"/>
      <c r="J661" s="105"/>
      <c r="K661" s="174"/>
      <c r="L661" s="173"/>
    </row>
    <row r="662" spans="1:14" ht="40.5" x14ac:dyDescent="0.25">
      <c r="A662" s="245"/>
      <c r="B662" s="173"/>
      <c r="C662" s="198"/>
      <c r="D662" s="226"/>
      <c r="E662" s="54" t="s">
        <v>13</v>
      </c>
      <c r="F662" s="6">
        <v>880000</v>
      </c>
      <c r="G662" s="6">
        <v>235000</v>
      </c>
      <c r="H662" s="6">
        <v>235000</v>
      </c>
      <c r="I662" s="105">
        <f>G662/F662*100</f>
        <v>26.704545454545453</v>
      </c>
      <c r="J662" s="154">
        <f t="shared" si="111"/>
        <v>100</v>
      </c>
      <c r="K662" s="174"/>
      <c r="L662" s="173"/>
      <c r="N662" s="13"/>
    </row>
    <row r="663" spans="1:14" ht="41.25" customHeight="1" x14ac:dyDescent="0.25">
      <c r="A663" s="245"/>
      <c r="B663" s="173"/>
      <c r="C663" s="198"/>
      <c r="D663" s="227"/>
      <c r="E663" s="54" t="s">
        <v>14</v>
      </c>
      <c r="F663" s="6">
        <v>1189228.25</v>
      </c>
      <c r="G663" s="6">
        <v>399478.51</v>
      </c>
      <c r="H663" s="6">
        <v>390338</v>
      </c>
      <c r="I663" s="105">
        <f>G663/F663*100</f>
        <v>33.591407704954875</v>
      </c>
      <c r="J663" s="105">
        <f t="shared" si="111"/>
        <v>97.711889433051098</v>
      </c>
      <c r="K663" s="174"/>
      <c r="L663" s="173"/>
    </row>
    <row r="664" spans="1:14" ht="20.25" customHeight="1" x14ac:dyDescent="0.25">
      <c r="A664" s="245" t="s">
        <v>150</v>
      </c>
      <c r="B664" s="173"/>
      <c r="C664" s="198"/>
      <c r="D664" s="225" t="s">
        <v>353</v>
      </c>
      <c r="E664" s="54" t="s">
        <v>11</v>
      </c>
      <c r="F664" s="6">
        <f>F666+F667</f>
        <v>231000</v>
      </c>
      <c r="G664" s="6">
        <f>G666+G667</f>
        <v>9813.5</v>
      </c>
      <c r="H664" s="6">
        <f>H666+H667</f>
        <v>0</v>
      </c>
      <c r="I664" s="105">
        <f>G664/F664*100</f>
        <v>4.2482683982683982</v>
      </c>
      <c r="J664" s="166">
        <f t="shared" si="111"/>
        <v>0</v>
      </c>
      <c r="K664" s="176" t="s">
        <v>354</v>
      </c>
      <c r="L664" s="173"/>
    </row>
    <row r="665" spans="1:14" ht="20.25" x14ac:dyDescent="0.25">
      <c r="A665" s="245"/>
      <c r="B665" s="173"/>
      <c r="C665" s="198"/>
      <c r="D665" s="226"/>
      <c r="E665" s="54" t="s">
        <v>12</v>
      </c>
      <c r="F665" s="6"/>
      <c r="G665" s="6"/>
      <c r="H665" s="6"/>
      <c r="I665" s="105"/>
      <c r="J665" s="105"/>
      <c r="K665" s="174"/>
      <c r="L665" s="173"/>
    </row>
    <row r="666" spans="1:14" ht="40.5" x14ac:dyDescent="0.25">
      <c r="A666" s="245"/>
      <c r="B666" s="173"/>
      <c r="C666" s="198"/>
      <c r="D666" s="226"/>
      <c r="E666" s="54" t="s">
        <v>13</v>
      </c>
      <c r="F666" s="6">
        <v>120000</v>
      </c>
      <c r="G666" s="6">
        <v>0</v>
      </c>
      <c r="H666" s="6">
        <v>0</v>
      </c>
      <c r="I666" s="105">
        <f>G666/F666*100</f>
        <v>0</v>
      </c>
      <c r="J666" s="166">
        <v>0</v>
      </c>
      <c r="K666" s="174"/>
      <c r="L666" s="173"/>
    </row>
    <row r="667" spans="1:14" ht="41.25" customHeight="1" x14ac:dyDescent="0.25">
      <c r="A667" s="245"/>
      <c r="B667" s="173"/>
      <c r="C667" s="198"/>
      <c r="D667" s="227"/>
      <c r="E667" s="54" t="s">
        <v>14</v>
      </c>
      <c r="F667" s="6">
        <v>111000</v>
      </c>
      <c r="G667" s="6">
        <v>9813.5</v>
      </c>
      <c r="H667" s="6">
        <v>0</v>
      </c>
      <c r="I667" s="133">
        <v>0</v>
      </c>
      <c r="J667" s="133">
        <v>0</v>
      </c>
      <c r="K667" s="174"/>
      <c r="L667" s="173"/>
    </row>
    <row r="668" spans="1:14" ht="31.5" customHeight="1" x14ac:dyDescent="0.25">
      <c r="A668" s="272" t="s">
        <v>151</v>
      </c>
      <c r="B668" s="234"/>
      <c r="C668" s="191"/>
      <c r="D668" s="225" t="s">
        <v>422</v>
      </c>
      <c r="E668" s="54" t="s">
        <v>11</v>
      </c>
      <c r="F668" s="6">
        <f>F670+F671</f>
        <v>700000</v>
      </c>
      <c r="G668" s="6">
        <f>G670+G671</f>
        <v>334108.79999999999</v>
      </c>
      <c r="H668" s="6">
        <f>H670+H671</f>
        <v>152909.06</v>
      </c>
      <c r="I668" s="105">
        <f>G668/F668*100</f>
        <v>47.72982857142857</v>
      </c>
      <c r="J668" s="154">
        <f t="shared" ref="J668:J670" si="112">H668/G668*100</f>
        <v>45.766247402043888</v>
      </c>
      <c r="K668" s="176" t="s">
        <v>355</v>
      </c>
      <c r="L668" s="173"/>
    </row>
    <row r="669" spans="1:14" ht="20.25" x14ac:dyDescent="0.25">
      <c r="A669" s="273"/>
      <c r="B669" s="235"/>
      <c r="C669" s="192"/>
      <c r="D669" s="226"/>
      <c r="E669" s="54" t="s">
        <v>12</v>
      </c>
      <c r="F669" s="6"/>
      <c r="G669" s="6"/>
      <c r="H669" s="6"/>
      <c r="I669" s="105"/>
      <c r="J669" s="105"/>
      <c r="K669" s="174"/>
      <c r="L669" s="173"/>
    </row>
    <row r="670" spans="1:14" ht="40.5" x14ac:dyDescent="0.25">
      <c r="A670" s="273"/>
      <c r="B670" s="235"/>
      <c r="C670" s="192"/>
      <c r="D670" s="226"/>
      <c r="E670" s="54" t="s">
        <v>13</v>
      </c>
      <c r="F670" s="6">
        <v>700000</v>
      </c>
      <c r="G670" s="6">
        <v>334108.79999999999</v>
      </c>
      <c r="H670" s="6">
        <v>152909.06</v>
      </c>
      <c r="I670" s="105">
        <f>G670/F670*100</f>
        <v>47.72982857142857</v>
      </c>
      <c r="J670" s="159">
        <f t="shared" si="112"/>
        <v>45.766247402043888</v>
      </c>
      <c r="K670" s="174"/>
      <c r="L670" s="173"/>
    </row>
    <row r="671" spans="1:14" ht="58.5" customHeight="1" x14ac:dyDescent="0.25">
      <c r="A671" s="274"/>
      <c r="B671" s="236"/>
      <c r="C671" s="193"/>
      <c r="D671" s="227"/>
      <c r="E671" s="54" t="s">
        <v>14</v>
      </c>
      <c r="F671" s="6">
        <v>0</v>
      </c>
      <c r="G671" s="6">
        <v>0</v>
      </c>
      <c r="H671" s="6">
        <v>0</v>
      </c>
      <c r="I671" s="105">
        <v>0</v>
      </c>
      <c r="J671" s="121">
        <v>0</v>
      </c>
      <c r="K671" s="174"/>
      <c r="L671" s="173"/>
    </row>
    <row r="672" spans="1:14" s="81" customFormat="1" ht="20.25" customHeight="1" x14ac:dyDescent="0.25">
      <c r="A672" s="186" t="s">
        <v>252</v>
      </c>
      <c r="B672" s="219" t="s">
        <v>96</v>
      </c>
      <c r="C672" s="256"/>
      <c r="D672" s="237"/>
      <c r="E672" s="90" t="s">
        <v>11</v>
      </c>
      <c r="F672" s="100">
        <f>F674+F675</f>
        <v>18371.010000000002</v>
      </c>
      <c r="G672" s="160">
        <f>G674+G675</f>
        <v>9868.7900000000009</v>
      </c>
      <c r="H672" s="160">
        <f>H674+H675</f>
        <v>9868.7900000000009</v>
      </c>
      <c r="I672" s="160">
        <f>G672/F672*100</f>
        <v>53.719365456771293</v>
      </c>
      <c r="J672" s="80">
        <v>0</v>
      </c>
      <c r="K672" s="264" t="s">
        <v>166</v>
      </c>
      <c r="L672" s="220"/>
    </row>
    <row r="673" spans="1:12" s="81" customFormat="1" ht="20.25" x14ac:dyDescent="0.25">
      <c r="A673" s="186"/>
      <c r="B673" s="219"/>
      <c r="C673" s="256"/>
      <c r="D673" s="238"/>
      <c r="E673" s="90" t="s">
        <v>12</v>
      </c>
      <c r="F673" s="100"/>
      <c r="G673" s="160"/>
      <c r="H673" s="160"/>
      <c r="I673" s="160"/>
      <c r="J673" s="160"/>
      <c r="K673" s="215"/>
      <c r="L673" s="220"/>
    </row>
    <row r="674" spans="1:12" s="81" customFormat="1" ht="40.5" x14ac:dyDescent="0.25">
      <c r="A674" s="186"/>
      <c r="B674" s="219"/>
      <c r="C674" s="256"/>
      <c r="D674" s="238"/>
      <c r="E674" s="90" t="s">
        <v>13</v>
      </c>
      <c r="F674" s="100">
        <f t="shared" ref="F674:H675" si="113">F679+F683</f>
        <v>18187.300000000003</v>
      </c>
      <c r="G674" s="100">
        <f t="shared" si="113"/>
        <v>9770.1</v>
      </c>
      <c r="H674" s="100">
        <f t="shared" si="113"/>
        <v>9770.1</v>
      </c>
      <c r="I674" s="160">
        <f>G674/F674*100</f>
        <v>53.719353614885101</v>
      </c>
      <c r="J674" s="80">
        <v>0</v>
      </c>
      <c r="K674" s="215"/>
      <c r="L674" s="220"/>
    </row>
    <row r="675" spans="1:12" s="81" customFormat="1" ht="51.75" customHeight="1" x14ac:dyDescent="0.25">
      <c r="A675" s="186"/>
      <c r="B675" s="219"/>
      <c r="C675" s="256"/>
      <c r="D675" s="239"/>
      <c r="E675" s="90" t="s">
        <v>14</v>
      </c>
      <c r="F675" s="100">
        <f t="shared" si="113"/>
        <v>183.70999999999998</v>
      </c>
      <c r="G675" s="100">
        <f t="shared" si="113"/>
        <v>98.69</v>
      </c>
      <c r="H675" s="100">
        <f t="shared" si="113"/>
        <v>98.69</v>
      </c>
      <c r="I675" s="160">
        <f>G675/F675*100</f>
        <v>53.720537804147853</v>
      </c>
      <c r="J675" s="80">
        <v>0</v>
      </c>
      <c r="K675" s="216"/>
      <c r="L675" s="220"/>
    </row>
    <row r="676" spans="1:12" ht="21.75" customHeight="1" x14ac:dyDescent="0.3">
      <c r="A676" s="126"/>
      <c r="B676" s="57" t="s">
        <v>12</v>
      </c>
      <c r="C676" s="24"/>
      <c r="D676" s="54"/>
      <c r="E676" s="52"/>
      <c r="F676" s="7"/>
      <c r="G676" s="161"/>
      <c r="H676" s="161"/>
      <c r="I676" s="161"/>
      <c r="J676" s="161"/>
      <c r="K676" s="58"/>
      <c r="L676" s="56"/>
    </row>
    <row r="677" spans="1:12" ht="21.75" customHeight="1" x14ac:dyDescent="0.25">
      <c r="A677" s="208" t="s">
        <v>88</v>
      </c>
      <c r="B677" s="234"/>
      <c r="C677" s="191"/>
      <c r="D677" s="178" t="s">
        <v>227</v>
      </c>
      <c r="E677" s="54" t="s">
        <v>11</v>
      </c>
      <c r="F677" s="6">
        <f>F679+F680</f>
        <v>9868.7900000000009</v>
      </c>
      <c r="G677" s="31">
        <f>G679+G680</f>
        <v>9868.7900000000009</v>
      </c>
      <c r="H677" s="31">
        <f>H679+H680</f>
        <v>9868.7900000000009</v>
      </c>
      <c r="I677" s="31">
        <f>G677/F677*100</f>
        <v>100</v>
      </c>
      <c r="J677" s="171">
        <f t="shared" ref="J677" si="114">H677/G677*100</f>
        <v>100</v>
      </c>
      <c r="K677" s="175"/>
      <c r="L677" s="175"/>
    </row>
    <row r="678" spans="1:12" ht="20.25" x14ac:dyDescent="0.25">
      <c r="A678" s="209"/>
      <c r="B678" s="235"/>
      <c r="C678" s="192"/>
      <c r="D678" s="178"/>
      <c r="E678" s="54" t="s">
        <v>12</v>
      </c>
      <c r="F678" s="6"/>
      <c r="G678" s="31"/>
      <c r="H678" s="31"/>
      <c r="I678" s="31"/>
      <c r="J678" s="31"/>
      <c r="K678" s="175"/>
      <c r="L678" s="175"/>
    </row>
    <row r="679" spans="1:12" ht="40.5" x14ac:dyDescent="0.25">
      <c r="A679" s="209"/>
      <c r="B679" s="235"/>
      <c r="C679" s="192"/>
      <c r="D679" s="178"/>
      <c r="E679" s="54" t="s">
        <v>13</v>
      </c>
      <c r="F679" s="6">
        <v>9770.1</v>
      </c>
      <c r="G679" s="6">
        <v>9770.1</v>
      </c>
      <c r="H679" s="6">
        <v>9770.1</v>
      </c>
      <c r="I679" s="31">
        <f>G679/F679*100</f>
        <v>100</v>
      </c>
      <c r="J679" s="171">
        <f t="shared" ref="J679:J680" si="115">H679/G679*100</f>
        <v>100</v>
      </c>
      <c r="K679" s="175"/>
      <c r="L679" s="175"/>
    </row>
    <row r="680" spans="1:12" ht="41.25" customHeight="1" x14ac:dyDescent="0.25">
      <c r="A680" s="210"/>
      <c r="B680" s="236"/>
      <c r="C680" s="193"/>
      <c r="D680" s="178"/>
      <c r="E680" s="54" t="s">
        <v>14</v>
      </c>
      <c r="F680" s="6">
        <v>98.69</v>
      </c>
      <c r="G680" s="6">
        <v>98.69</v>
      </c>
      <c r="H680" s="6">
        <v>98.69</v>
      </c>
      <c r="I680" s="31">
        <f>G680/F680*100</f>
        <v>100</v>
      </c>
      <c r="J680" s="171">
        <f t="shared" si="115"/>
        <v>100</v>
      </c>
      <c r="K680" s="175"/>
      <c r="L680" s="175"/>
    </row>
    <row r="681" spans="1:12" ht="24.75" customHeight="1" x14ac:dyDescent="0.25">
      <c r="A681" s="208" t="s">
        <v>152</v>
      </c>
      <c r="B681" s="234"/>
      <c r="C681" s="191"/>
      <c r="D681" s="178" t="s">
        <v>123</v>
      </c>
      <c r="E681" s="54" t="s">
        <v>11</v>
      </c>
      <c r="F681" s="6">
        <f>F683+F684</f>
        <v>8502.2200000000012</v>
      </c>
      <c r="G681" s="31">
        <f>G683+G684</f>
        <v>0</v>
      </c>
      <c r="H681" s="31">
        <f>H683+H684</f>
        <v>0</v>
      </c>
      <c r="I681" s="31">
        <f>G681/F681*100</f>
        <v>0</v>
      </c>
      <c r="J681" s="33">
        <v>0</v>
      </c>
      <c r="K681" s="175"/>
      <c r="L681" s="173"/>
    </row>
    <row r="682" spans="1:12" ht="20.25" x14ac:dyDescent="0.25">
      <c r="A682" s="209"/>
      <c r="B682" s="235"/>
      <c r="C682" s="192"/>
      <c r="D682" s="178"/>
      <c r="E682" s="54" t="s">
        <v>12</v>
      </c>
      <c r="F682" s="6"/>
      <c r="G682" s="31"/>
      <c r="H682" s="31"/>
      <c r="I682" s="31"/>
      <c r="J682" s="31"/>
      <c r="K682" s="175"/>
      <c r="L682" s="173"/>
    </row>
    <row r="683" spans="1:12" ht="40.5" x14ac:dyDescent="0.25">
      <c r="A683" s="209"/>
      <c r="B683" s="235"/>
      <c r="C683" s="192"/>
      <c r="D683" s="178"/>
      <c r="E683" s="54" t="s">
        <v>13</v>
      </c>
      <c r="F683" s="6">
        <v>8417.2000000000007</v>
      </c>
      <c r="G683" s="31">
        <v>0</v>
      </c>
      <c r="H683" s="31">
        <v>0</v>
      </c>
      <c r="I683" s="31">
        <v>100</v>
      </c>
      <c r="J683" s="33">
        <v>0</v>
      </c>
      <c r="K683" s="175"/>
      <c r="L683" s="173"/>
    </row>
    <row r="684" spans="1:12" ht="38.25" customHeight="1" x14ac:dyDescent="0.25">
      <c r="A684" s="210"/>
      <c r="B684" s="236"/>
      <c r="C684" s="193"/>
      <c r="D684" s="178"/>
      <c r="E684" s="54" t="s">
        <v>14</v>
      </c>
      <c r="F684" s="6">
        <v>85.02</v>
      </c>
      <c r="G684" s="31">
        <v>0</v>
      </c>
      <c r="H684" s="31">
        <v>0</v>
      </c>
      <c r="I684" s="31">
        <f>G684/F684*100</f>
        <v>0</v>
      </c>
      <c r="J684" s="33">
        <v>0</v>
      </c>
      <c r="K684" s="175"/>
      <c r="L684" s="173"/>
    </row>
    <row r="685" spans="1:12" ht="21.75" customHeight="1" x14ac:dyDescent="0.25">
      <c r="A685" s="21"/>
      <c r="B685" s="64"/>
      <c r="C685" s="72"/>
      <c r="D685" s="63"/>
      <c r="E685" s="20"/>
      <c r="F685" s="116"/>
      <c r="G685" s="116"/>
      <c r="H685" s="116"/>
      <c r="I685" s="116"/>
      <c r="J685" s="116"/>
      <c r="K685" s="20"/>
      <c r="L685" s="19"/>
    </row>
    <row r="686" spans="1:12" s="81" customFormat="1" ht="20.25" customHeight="1" x14ac:dyDescent="0.25">
      <c r="A686" s="186" t="s">
        <v>89</v>
      </c>
      <c r="B686" s="219" t="s">
        <v>97</v>
      </c>
      <c r="C686" s="256"/>
      <c r="D686" s="237"/>
      <c r="E686" s="90" t="s">
        <v>11</v>
      </c>
      <c r="F686" s="100">
        <f>F688+F689</f>
        <v>3066359.4</v>
      </c>
      <c r="G686" s="100">
        <f>G688+G689</f>
        <v>1773168.4</v>
      </c>
      <c r="H686" s="100">
        <f>H688+H689</f>
        <v>66540.399999999994</v>
      </c>
      <c r="I686" s="101">
        <f>G686/F686*100</f>
        <v>57.826502659799104</v>
      </c>
      <c r="J686" s="101">
        <f>H686/G686*100</f>
        <v>3.7526272180352414</v>
      </c>
      <c r="K686" s="264" t="s">
        <v>358</v>
      </c>
      <c r="L686" s="220"/>
    </row>
    <row r="687" spans="1:12" s="81" customFormat="1" ht="20.25" x14ac:dyDescent="0.25">
      <c r="A687" s="186"/>
      <c r="B687" s="219"/>
      <c r="C687" s="256"/>
      <c r="D687" s="238"/>
      <c r="E687" s="90" t="s">
        <v>12</v>
      </c>
      <c r="F687" s="100"/>
      <c r="G687" s="100"/>
      <c r="H687" s="100"/>
      <c r="I687" s="101"/>
      <c r="J687" s="101"/>
      <c r="K687" s="215"/>
      <c r="L687" s="220"/>
    </row>
    <row r="688" spans="1:12" s="81" customFormat="1" ht="40.5" x14ac:dyDescent="0.25">
      <c r="A688" s="186"/>
      <c r="B688" s="219"/>
      <c r="C688" s="256"/>
      <c r="D688" s="238"/>
      <c r="E688" s="90" t="s">
        <v>13</v>
      </c>
      <c r="F688" s="100">
        <f>F693+F697</f>
        <v>3066359.4</v>
      </c>
      <c r="G688" s="100">
        <f t="shared" ref="G688:H688" si="116">G693+G697</f>
        <v>1773168.4</v>
      </c>
      <c r="H688" s="100">
        <f t="shared" si="116"/>
        <v>66540.399999999994</v>
      </c>
      <c r="I688" s="101">
        <f>G688/F688*100</f>
        <v>57.826502659799104</v>
      </c>
      <c r="J688" s="101">
        <f>H688/G688*100</f>
        <v>3.7526272180352414</v>
      </c>
      <c r="K688" s="215"/>
      <c r="L688" s="220"/>
    </row>
    <row r="689" spans="1:12" s="81" customFormat="1" ht="145.5" customHeight="1" x14ac:dyDescent="0.25">
      <c r="A689" s="186"/>
      <c r="B689" s="219"/>
      <c r="C689" s="256"/>
      <c r="D689" s="239"/>
      <c r="E689" s="90" t="s">
        <v>14</v>
      </c>
      <c r="F689" s="160">
        <f>F694+F698</f>
        <v>0</v>
      </c>
      <c r="G689" s="160">
        <f t="shared" ref="G689:H689" si="117">G694+G698</f>
        <v>0</v>
      </c>
      <c r="H689" s="160">
        <f t="shared" si="117"/>
        <v>0</v>
      </c>
      <c r="I689" s="160">
        <v>0</v>
      </c>
      <c r="J689" s="160">
        <v>0</v>
      </c>
      <c r="K689" s="216"/>
      <c r="L689" s="220"/>
    </row>
    <row r="690" spans="1:12" ht="21.75" customHeight="1" x14ac:dyDescent="0.3">
      <c r="A690" s="126"/>
      <c r="B690" s="57" t="s">
        <v>12</v>
      </c>
      <c r="C690" s="24"/>
      <c r="D690" s="54"/>
      <c r="E690" s="52"/>
      <c r="F690" s="7"/>
      <c r="G690" s="7"/>
      <c r="H690" s="7"/>
      <c r="I690" s="26"/>
      <c r="J690" s="26"/>
      <c r="K690" s="58"/>
      <c r="L690" s="56"/>
    </row>
    <row r="691" spans="1:12" ht="31.5" customHeight="1" x14ac:dyDescent="0.25">
      <c r="A691" s="231" t="s">
        <v>153</v>
      </c>
      <c r="B691" s="221"/>
      <c r="C691" s="178"/>
      <c r="D691" s="225" t="s">
        <v>363</v>
      </c>
      <c r="E691" s="153" t="s">
        <v>11</v>
      </c>
      <c r="F691" s="6">
        <f>F693+F694</f>
        <v>2925648</v>
      </c>
      <c r="G691" s="6">
        <f>G693+G694</f>
        <v>1706628</v>
      </c>
      <c r="H691" s="6">
        <f>H693+H694</f>
        <v>0</v>
      </c>
      <c r="I691" s="154">
        <f>G691/F691*100</f>
        <v>58.333333333333336</v>
      </c>
      <c r="J691" s="33">
        <f>H691/G691*100</f>
        <v>0</v>
      </c>
      <c r="K691" s="194"/>
      <c r="L691" s="173"/>
    </row>
    <row r="692" spans="1:12" ht="20.25" x14ac:dyDescent="0.25">
      <c r="A692" s="232"/>
      <c r="B692" s="222"/>
      <c r="C692" s="178"/>
      <c r="D692" s="226"/>
      <c r="E692" s="153" t="s">
        <v>12</v>
      </c>
      <c r="F692" s="6"/>
      <c r="G692" s="6"/>
      <c r="H692" s="6"/>
      <c r="I692" s="154"/>
      <c r="J692" s="154"/>
      <c r="K692" s="195"/>
      <c r="L692" s="173"/>
    </row>
    <row r="693" spans="1:12" ht="40.5" x14ac:dyDescent="0.25">
      <c r="A693" s="232"/>
      <c r="B693" s="222"/>
      <c r="C693" s="178"/>
      <c r="D693" s="226"/>
      <c r="E693" s="153" t="s">
        <v>13</v>
      </c>
      <c r="F693" s="6">
        <v>2925648</v>
      </c>
      <c r="G693" s="6">
        <v>1706628</v>
      </c>
      <c r="H693" s="6">
        <v>0</v>
      </c>
      <c r="I693" s="154">
        <f>G693/F693*100</f>
        <v>58.333333333333336</v>
      </c>
      <c r="J693" s="33">
        <f>H693/G693*100</f>
        <v>0</v>
      </c>
      <c r="K693" s="195"/>
      <c r="L693" s="173"/>
    </row>
    <row r="694" spans="1:12" ht="39.75" customHeight="1" x14ac:dyDescent="0.25">
      <c r="A694" s="233"/>
      <c r="B694" s="223"/>
      <c r="C694" s="178"/>
      <c r="D694" s="227"/>
      <c r="E694" s="153" t="s">
        <v>14</v>
      </c>
      <c r="F694" s="6">
        <v>0</v>
      </c>
      <c r="G694" s="6">
        <v>0</v>
      </c>
      <c r="H694" s="6">
        <v>0</v>
      </c>
      <c r="I694" s="154">
        <v>0</v>
      </c>
      <c r="J694" s="154">
        <v>0</v>
      </c>
      <c r="K694" s="196"/>
      <c r="L694" s="173"/>
    </row>
    <row r="695" spans="1:12" ht="31.5" customHeight="1" x14ac:dyDescent="0.25">
      <c r="A695" s="231" t="s">
        <v>362</v>
      </c>
      <c r="B695" s="221"/>
      <c r="C695" s="178"/>
      <c r="D695" s="225" t="s">
        <v>364</v>
      </c>
      <c r="E695" s="153" t="s">
        <v>11</v>
      </c>
      <c r="F695" s="6">
        <f>F697+F698</f>
        <v>140711.4</v>
      </c>
      <c r="G695" s="6">
        <f>G697+G698</f>
        <v>66540.399999999994</v>
      </c>
      <c r="H695" s="6">
        <f>H697+H698</f>
        <v>66540.399999999994</v>
      </c>
      <c r="I695" s="154">
        <f>G695/F695*100</f>
        <v>47.288563684250171</v>
      </c>
      <c r="J695" s="33">
        <f>H695/G695*100</f>
        <v>100</v>
      </c>
      <c r="K695" s="194"/>
      <c r="L695" s="173"/>
    </row>
    <row r="696" spans="1:12" ht="20.25" x14ac:dyDescent="0.25">
      <c r="A696" s="232"/>
      <c r="B696" s="222"/>
      <c r="C696" s="178"/>
      <c r="D696" s="226"/>
      <c r="E696" s="153" t="s">
        <v>12</v>
      </c>
      <c r="F696" s="6"/>
      <c r="G696" s="6"/>
      <c r="H696" s="6"/>
      <c r="I696" s="154"/>
      <c r="J696" s="154"/>
      <c r="K696" s="195"/>
      <c r="L696" s="173"/>
    </row>
    <row r="697" spans="1:12" ht="40.5" x14ac:dyDescent="0.25">
      <c r="A697" s="232"/>
      <c r="B697" s="222"/>
      <c r="C697" s="178"/>
      <c r="D697" s="226"/>
      <c r="E697" s="153" t="s">
        <v>13</v>
      </c>
      <c r="F697" s="6">
        <v>140711.4</v>
      </c>
      <c r="G697" s="6">
        <v>66540.399999999994</v>
      </c>
      <c r="H697" s="6">
        <v>66540.399999999994</v>
      </c>
      <c r="I697" s="154">
        <f>G697/F697*100</f>
        <v>47.288563684250171</v>
      </c>
      <c r="J697" s="33">
        <f>H697/G697*100</f>
        <v>100</v>
      </c>
      <c r="K697" s="195"/>
      <c r="L697" s="173"/>
    </row>
    <row r="698" spans="1:12" ht="40.5" customHeight="1" x14ac:dyDescent="0.25">
      <c r="A698" s="233"/>
      <c r="B698" s="223"/>
      <c r="C698" s="178"/>
      <c r="D698" s="227"/>
      <c r="E698" s="153" t="s">
        <v>14</v>
      </c>
      <c r="F698" s="6">
        <v>0</v>
      </c>
      <c r="G698" s="6">
        <v>0</v>
      </c>
      <c r="H698" s="6">
        <v>0</v>
      </c>
      <c r="I698" s="154">
        <v>0</v>
      </c>
      <c r="J698" s="154">
        <v>0</v>
      </c>
      <c r="K698" s="196"/>
      <c r="L698" s="173"/>
    </row>
    <row r="699" spans="1:12" s="81" customFormat="1" ht="27" customHeight="1" x14ac:dyDescent="0.25">
      <c r="A699" s="214" t="s">
        <v>235</v>
      </c>
      <c r="B699" s="250" t="s">
        <v>228</v>
      </c>
      <c r="C699" s="218"/>
      <c r="D699" s="249"/>
      <c r="E699" s="90" t="s">
        <v>11</v>
      </c>
      <c r="F699" s="100">
        <f>F701+F702</f>
        <v>208294.84000000003</v>
      </c>
      <c r="G699" s="100">
        <f>G701+G702</f>
        <v>186797.84</v>
      </c>
      <c r="H699" s="100">
        <f>H701+H702</f>
        <v>83363.14</v>
      </c>
      <c r="I699" s="160">
        <f>G699/F699*100</f>
        <v>89.679533107973285</v>
      </c>
      <c r="J699" s="160">
        <v>0</v>
      </c>
      <c r="K699" s="219" t="s">
        <v>359</v>
      </c>
      <c r="L699" s="314"/>
    </row>
    <row r="700" spans="1:12" s="81" customFormat="1" ht="20.25" x14ac:dyDescent="0.25">
      <c r="A700" s="215"/>
      <c r="B700" s="251"/>
      <c r="C700" s="218"/>
      <c r="D700" s="249"/>
      <c r="E700" s="90" t="s">
        <v>12</v>
      </c>
      <c r="F700" s="100"/>
      <c r="G700" s="100"/>
      <c r="H700" s="100"/>
      <c r="I700" s="160"/>
      <c r="J700" s="160"/>
      <c r="K700" s="219"/>
      <c r="L700" s="314"/>
    </row>
    <row r="701" spans="1:12" s="81" customFormat="1" ht="41.25" customHeight="1" x14ac:dyDescent="0.25">
      <c r="A701" s="215"/>
      <c r="B701" s="251"/>
      <c r="C701" s="218"/>
      <c r="D701" s="249"/>
      <c r="E701" s="90" t="s">
        <v>13</v>
      </c>
      <c r="F701" s="100">
        <f t="shared" ref="F701:H702" si="118">F705+F709+F713+F717</f>
        <v>206023.40000000002</v>
      </c>
      <c r="G701" s="100">
        <f t="shared" si="118"/>
        <v>184835.63</v>
      </c>
      <c r="H701" s="100">
        <f t="shared" si="118"/>
        <v>82529.509999999995</v>
      </c>
      <c r="I701" s="160">
        <f>G701/F701*100</f>
        <v>89.715842957644611</v>
      </c>
      <c r="J701" s="160">
        <v>0</v>
      </c>
      <c r="K701" s="219"/>
      <c r="L701" s="314"/>
    </row>
    <row r="702" spans="1:12" s="81" customFormat="1" ht="44.25" customHeight="1" x14ac:dyDescent="0.25">
      <c r="A702" s="216"/>
      <c r="B702" s="252"/>
      <c r="C702" s="218"/>
      <c r="D702" s="249"/>
      <c r="E702" s="90" t="s">
        <v>14</v>
      </c>
      <c r="F702" s="100">
        <f t="shared" si="118"/>
        <v>2271.44</v>
      </c>
      <c r="G702" s="100">
        <f t="shared" si="118"/>
        <v>1962.21</v>
      </c>
      <c r="H702" s="100">
        <f t="shared" si="118"/>
        <v>833.63</v>
      </c>
      <c r="I702" s="160">
        <f>G702/F702*100</f>
        <v>86.386169126193082</v>
      </c>
      <c r="J702" s="160">
        <v>0</v>
      </c>
      <c r="K702" s="219"/>
      <c r="L702" s="314"/>
    </row>
    <row r="703" spans="1:12" ht="25.5" customHeight="1" x14ac:dyDescent="0.25">
      <c r="A703" s="208" t="s">
        <v>154</v>
      </c>
      <c r="B703" s="234"/>
      <c r="C703" s="172"/>
      <c r="D703" s="178" t="s">
        <v>274</v>
      </c>
      <c r="E703" s="137" t="s">
        <v>11</v>
      </c>
      <c r="F703" s="143">
        <f>F705+F706</f>
        <v>0</v>
      </c>
      <c r="G703" s="146">
        <f>G705+G706</f>
        <v>0</v>
      </c>
      <c r="H703" s="146">
        <f>H705+H706</f>
        <v>0</v>
      </c>
      <c r="I703" s="146">
        <v>0</v>
      </c>
      <c r="J703" s="146">
        <v>0</v>
      </c>
      <c r="K703" s="175"/>
      <c r="L703" s="173"/>
    </row>
    <row r="704" spans="1:12" ht="20.25" x14ac:dyDescent="0.25">
      <c r="A704" s="209"/>
      <c r="B704" s="235"/>
      <c r="C704" s="172"/>
      <c r="D704" s="178"/>
      <c r="E704" s="137" t="s">
        <v>12</v>
      </c>
      <c r="F704" s="143"/>
      <c r="G704" s="146"/>
      <c r="H704" s="146"/>
      <c r="I704" s="146"/>
      <c r="J704" s="146"/>
      <c r="K704" s="175"/>
      <c r="L704" s="173"/>
    </row>
    <row r="705" spans="1:12" ht="40.5" x14ac:dyDescent="0.25">
      <c r="A705" s="209"/>
      <c r="B705" s="235"/>
      <c r="C705" s="172"/>
      <c r="D705" s="178"/>
      <c r="E705" s="137" t="s">
        <v>13</v>
      </c>
      <c r="F705" s="143">
        <v>0</v>
      </c>
      <c r="G705" s="146">
        <v>0</v>
      </c>
      <c r="H705" s="146">
        <v>0</v>
      </c>
      <c r="I705" s="146">
        <v>0</v>
      </c>
      <c r="J705" s="146">
        <v>0</v>
      </c>
      <c r="K705" s="175"/>
      <c r="L705" s="173"/>
    </row>
    <row r="706" spans="1:12" ht="58.5" customHeight="1" x14ac:dyDescent="0.25">
      <c r="A706" s="210"/>
      <c r="B706" s="236"/>
      <c r="C706" s="172"/>
      <c r="D706" s="178"/>
      <c r="E706" s="137" t="s">
        <v>14</v>
      </c>
      <c r="F706" s="143">
        <v>0</v>
      </c>
      <c r="G706" s="146">
        <v>0</v>
      </c>
      <c r="H706" s="146">
        <v>0</v>
      </c>
      <c r="I706" s="146">
        <v>0</v>
      </c>
      <c r="J706" s="146">
        <v>0</v>
      </c>
      <c r="K706" s="175"/>
      <c r="L706" s="173"/>
    </row>
    <row r="707" spans="1:12" ht="25.5" customHeight="1" x14ac:dyDescent="0.25">
      <c r="A707" s="240" t="s">
        <v>155</v>
      </c>
      <c r="B707" s="234"/>
      <c r="C707" s="172"/>
      <c r="D707" s="178" t="s">
        <v>323</v>
      </c>
      <c r="E707" s="54" t="s">
        <v>11</v>
      </c>
      <c r="F707" s="6">
        <f>F709+F710</f>
        <v>191406.77000000002</v>
      </c>
      <c r="G707" s="31">
        <f>G709+G710</f>
        <v>172266.09</v>
      </c>
      <c r="H707" s="31">
        <f>H709+H710</f>
        <v>80386.12</v>
      </c>
      <c r="I707" s="31">
        <f>G707/F707*100</f>
        <v>89.999998432657307</v>
      </c>
      <c r="J707" s="33">
        <f>H707/G707*100</f>
        <v>46.663925558419535</v>
      </c>
      <c r="K707" s="175"/>
      <c r="L707" s="173"/>
    </row>
    <row r="708" spans="1:12" ht="20.25" x14ac:dyDescent="0.25">
      <c r="A708" s="209"/>
      <c r="B708" s="235"/>
      <c r="C708" s="172"/>
      <c r="D708" s="178"/>
      <c r="E708" s="54" t="s">
        <v>12</v>
      </c>
      <c r="F708" s="6"/>
      <c r="G708" s="31"/>
      <c r="H708" s="31"/>
      <c r="I708" s="31"/>
      <c r="J708" s="31"/>
      <c r="K708" s="175"/>
      <c r="L708" s="173"/>
    </row>
    <row r="709" spans="1:12" ht="43.5" customHeight="1" x14ac:dyDescent="0.25">
      <c r="A709" s="209"/>
      <c r="B709" s="235"/>
      <c r="C709" s="172"/>
      <c r="D709" s="178"/>
      <c r="E709" s="54" t="s">
        <v>13</v>
      </c>
      <c r="F709" s="6">
        <v>189492.7</v>
      </c>
      <c r="G709" s="31">
        <v>170543.43</v>
      </c>
      <c r="H709" s="31">
        <v>79582.259999999995</v>
      </c>
      <c r="I709" s="31">
        <f t="shared" ref="I709:J711" si="119">G709/F709*100</f>
        <v>89.999999999999986</v>
      </c>
      <c r="J709" s="33">
        <f t="shared" si="119"/>
        <v>46.663926015795504</v>
      </c>
      <c r="K709" s="175"/>
      <c r="L709" s="173"/>
    </row>
    <row r="710" spans="1:12" ht="42.75" customHeight="1" x14ac:dyDescent="0.25">
      <c r="A710" s="210"/>
      <c r="B710" s="236"/>
      <c r="C710" s="172"/>
      <c r="D710" s="178"/>
      <c r="E710" s="54" t="s">
        <v>14</v>
      </c>
      <c r="F710" s="6">
        <v>1914.07</v>
      </c>
      <c r="G710" s="31">
        <v>1722.66</v>
      </c>
      <c r="H710" s="31">
        <v>803.86</v>
      </c>
      <c r="I710" s="31">
        <f t="shared" si="119"/>
        <v>89.999843265920276</v>
      </c>
      <c r="J710" s="33">
        <f t="shared" si="119"/>
        <v>46.663880278174453</v>
      </c>
      <c r="K710" s="175"/>
      <c r="L710" s="173"/>
    </row>
    <row r="711" spans="1:12" ht="25.5" customHeight="1" x14ac:dyDescent="0.25">
      <c r="A711" s="240" t="s">
        <v>325</v>
      </c>
      <c r="B711" s="234"/>
      <c r="C711" s="172"/>
      <c r="D711" s="178" t="s">
        <v>324</v>
      </c>
      <c r="E711" s="54" t="s">
        <v>11</v>
      </c>
      <c r="F711" s="6">
        <f>F713+F714</f>
        <v>12175.960000000001</v>
      </c>
      <c r="G711" s="6">
        <f>G713+G714</f>
        <v>12175.960000000001</v>
      </c>
      <c r="H711" s="6">
        <f>H713+H714</f>
        <v>2977.02</v>
      </c>
      <c r="I711" s="31">
        <f t="shared" si="119"/>
        <v>100</v>
      </c>
      <c r="J711" s="33">
        <f t="shared" si="119"/>
        <v>24.449981767351403</v>
      </c>
      <c r="K711" s="175"/>
      <c r="L711" s="173"/>
    </row>
    <row r="712" spans="1:12" ht="20.25" x14ac:dyDescent="0.25">
      <c r="A712" s="209"/>
      <c r="B712" s="235"/>
      <c r="C712" s="172"/>
      <c r="D712" s="178"/>
      <c r="E712" s="54" t="s">
        <v>12</v>
      </c>
      <c r="F712" s="6"/>
      <c r="G712" s="6"/>
      <c r="H712" s="6"/>
      <c r="I712" s="31"/>
      <c r="J712" s="31"/>
      <c r="K712" s="175"/>
      <c r="L712" s="173"/>
    </row>
    <row r="713" spans="1:12" ht="40.5" x14ac:dyDescent="0.25">
      <c r="A713" s="209"/>
      <c r="B713" s="235"/>
      <c r="C713" s="172"/>
      <c r="D713" s="178"/>
      <c r="E713" s="54" t="s">
        <v>13</v>
      </c>
      <c r="F713" s="6">
        <v>12054.2</v>
      </c>
      <c r="G713" s="6">
        <v>12054.2</v>
      </c>
      <c r="H713" s="6">
        <v>2947.25</v>
      </c>
      <c r="I713" s="31">
        <f>G713/F713*100</f>
        <v>100</v>
      </c>
      <c r="J713" s="33">
        <f>H713/G713*100</f>
        <v>24.449984237859002</v>
      </c>
      <c r="K713" s="175"/>
      <c r="L713" s="173"/>
    </row>
    <row r="714" spans="1:12" ht="45.75" customHeight="1" x14ac:dyDescent="0.25">
      <c r="A714" s="210"/>
      <c r="B714" s="236"/>
      <c r="C714" s="172"/>
      <c r="D714" s="178"/>
      <c r="E714" s="54" t="s">
        <v>14</v>
      </c>
      <c r="F714" s="6">
        <v>121.76</v>
      </c>
      <c r="G714" s="6">
        <v>121.76</v>
      </c>
      <c r="H714" s="6">
        <v>29.77</v>
      </c>
      <c r="I714" s="31">
        <f>G714/F714*100</f>
        <v>100</v>
      </c>
      <c r="J714" s="33">
        <f>H714/G714*100</f>
        <v>24.449737187910642</v>
      </c>
      <c r="K714" s="175"/>
      <c r="L714" s="173"/>
    </row>
    <row r="715" spans="1:12" ht="25.5" customHeight="1" x14ac:dyDescent="0.25">
      <c r="A715" s="240" t="s">
        <v>326</v>
      </c>
      <c r="B715" s="234"/>
      <c r="C715" s="172"/>
      <c r="D715" s="178" t="s">
        <v>327</v>
      </c>
      <c r="E715" s="137" t="s">
        <v>11</v>
      </c>
      <c r="F715" s="6">
        <f>F717+F718</f>
        <v>4712.1099999999997</v>
      </c>
      <c r="G715" s="31">
        <f>G717+G718</f>
        <v>2355.79</v>
      </c>
      <c r="H715" s="31">
        <f>H717+H718</f>
        <v>0</v>
      </c>
      <c r="I715" s="31">
        <f>G715/F715*100</f>
        <v>49.994376192406378</v>
      </c>
      <c r="J715" s="33">
        <v>0</v>
      </c>
      <c r="K715" s="175"/>
      <c r="L715" s="173"/>
    </row>
    <row r="716" spans="1:12" ht="20.25" x14ac:dyDescent="0.25">
      <c r="A716" s="209"/>
      <c r="B716" s="235"/>
      <c r="C716" s="172"/>
      <c r="D716" s="178"/>
      <c r="E716" s="137" t="s">
        <v>12</v>
      </c>
      <c r="F716" s="6"/>
      <c r="G716" s="31"/>
      <c r="H716" s="31"/>
      <c r="I716" s="31"/>
      <c r="J716" s="31"/>
      <c r="K716" s="175"/>
      <c r="L716" s="173"/>
    </row>
    <row r="717" spans="1:12" ht="40.5" x14ac:dyDescent="0.25">
      <c r="A717" s="209"/>
      <c r="B717" s="235"/>
      <c r="C717" s="172"/>
      <c r="D717" s="178"/>
      <c r="E717" s="137" t="s">
        <v>13</v>
      </c>
      <c r="F717" s="6">
        <v>4476.5</v>
      </c>
      <c r="G717" s="31">
        <v>2238</v>
      </c>
      <c r="H717" s="31">
        <v>0</v>
      </c>
      <c r="I717" s="31">
        <f>G717/F717*100</f>
        <v>49.994415279794481</v>
      </c>
      <c r="J717" s="33">
        <v>0</v>
      </c>
      <c r="K717" s="175"/>
      <c r="L717" s="173"/>
    </row>
    <row r="718" spans="1:12" ht="45.75" customHeight="1" x14ac:dyDescent="0.25">
      <c r="A718" s="210"/>
      <c r="B718" s="236"/>
      <c r="C718" s="172"/>
      <c r="D718" s="178"/>
      <c r="E718" s="137" t="s">
        <v>14</v>
      </c>
      <c r="F718" s="6">
        <v>235.61</v>
      </c>
      <c r="G718" s="31">
        <v>117.79</v>
      </c>
      <c r="H718" s="31">
        <v>0</v>
      </c>
      <c r="I718" s="31">
        <f>G718/F718*100</f>
        <v>49.993633546963203</v>
      </c>
      <c r="J718" s="33">
        <v>0</v>
      </c>
      <c r="K718" s="175"/>
      <c r="L718" s="173"/>
    </row>
    <row r="719" spans="1:12" s="81" customFormat="1" ht="25.5" customHeight="1" x14ac:dyDescent="0.25">
      <c r="A719" s="214" t="s">
        <v>229</v>
      </c>
      <c r="B719" s="217" t="s">
        <v>230</v>
      </c>
      <c r="C719" s="340"/>
      <c r="D719" s="249"/>
      <c r="E719" s="90" t="s">
        <v>11</v>
      </c>
      <c r="F719" s="91">
        <f>F721+F722</f>
        <v>56720.119999999995</v>
      </c>
      <c r="G719" s="91">
        <f>G721+G722</f>
        <v>27368.42</v>
      </c>
      <c r="H719" s="91">
        <f>H721+H722</f>
        <v>27368.400000000001</v>
      </c>
      <c r="I719" s="102">
        <f>G719/F719*100</f>
        <v>48.25169622349177</v>
      </c>
      <c r="J719" s="102">
        <f>H719/G719*100</f>
        <v>99.999926923074128</v>
      </c>
      <c r="K719" s="186" t="s">
        <v>360</v>
      </c>
      <c r="L719" s="220"/>
    </row>
    <row r="720" spans="1:12" s="81" customFormat="1" ht="20.25" x14ac:dyDescent="0.25">
      <c r="A720" s="215"/>
      <c r="B720" s="217"/>
      <c r="C720" s="341"/>
      <c r="D720" s="249"/>
      <c r="E720" s="90" t="s">
        <v>12</v>
      </c>
      <c r="F720" s="91"/>
      <c r="G720" s="91"/>
      <c r="H720" s="91"/>
      <c r="I720" s="102"/>
      <c r="J720" s="102"/>
      <c r="K720" s="186"/>
      <c r="L720" s="220"/>
    </row>
    <row r="721" spans="1:12" s="81" customFormat="1" ht="40.5" x14ac:dyDescent="0.25">
      <c r="A721" s="215"/>
      <c r="B721" s="217"/>
      <c r="C721" s="341"/>
      <c r="D721" s="249"/>
      <c r="E721" s="90" t="s">
        <v>13</v>
      </c>
      <c r="F721" s="91">
        <f t="shared" ref="F721:H722" si="120">F725+F729</f>
        <v>53884.1</v>
      </c>
      <c r="G721" s="91">
        <f t="shared" si="120"/>
        <v>26000</v>
      </c>
      <c r="H721" s="91">
        <f t="shared" si="120"/>
        <v>25999.98</v>
      </c>
      <c r="I721" s="102">
        <f t="shared" ref="I721:J723" si="121">G721/F721*100</f>
        <v>48.251710615933085</v>
      </c>
      <c r="J721" s="102">
        <f t="shared" si="121"/>
        <v>99.999923076923082</v>
      </c>
      <c r="K721" s="186"/>
      <c r="L721" s="220"/>
    </row>
    <row r="722" spans="1:12" s="81" customFormat="1" ht="49.5" customHeight="1" x14ac:dyDescent="0.25">
      <c r="A722" s="216"/>
      <c r="B722" s="217"/>
      <c r="C722" s="342"/>
      <c r="D722" s="249"/>
      <c r="E722" s="90" t="s">
        <v>14</v>
      </c>
      <c r="F722" s="91">
        <f t="shared" si="120"/>
        <v>2836.02</v>
      </c>
      <c r="G722" s="91">
        <f t="shared" si="120"/>
        <v>1368.42</v>
      </c>
      <c r="H722" s="91">
        <f t="shared" si="120"/>
        <v>1368.42</v>
      </c>
      <c r="I722" s="102">
        <f t="shared" si="121"/>
        <v>48.251422768527732</v>
      </c>
      <c r="J722" s="102">
        <f t="shared" si="121"/>
        <v>100</v>
      </c>
      <c r="K722" s="186"/>
      <c r="L722" s="220"/>
    </row>
    <row r="723" spans="1:12" ht="25.5" customHeight="1" x14ac:dyDescent="0.25">
      <c r="A723" s="208" t="s">
        <v>202</v>
      </c>
      <c r="B723" s="234"/>
      <c r="C723" s="172"/>
      <c r="D723" s="178" t="s">
        <v>295</v>
      </c>
      <c r="E723" s="54" t="s">
        <v>11</v>
      </c>
      <c r="F723" s="6">
        <f>F725+F726</f>
        <v>25994.32</v>
      </c>
      <c r="G723" s="6">
        <f>G725+G726</f>
        <v>6500</v>
      </c>
      <c r="H723" s="6">
        <f>H725+H726</f>
        <v>6500</v>
      </c>
      <c r="I723" s="105">
        <f t="shared" si="121"/>
        <v>25.005462731858348</v>
      </c>
      <c r="J723" s="33">
        <f t="shared" si="121"/>
        <v>100</v>
      </c>
      <c r="K723" s="175"/>
      <c r="L723" s="173"/>
    </row>
    <row r="724" spans="1:12" ht="20.25" x14ac:dyDescent="0.25">
      <c r="A724" s="209"/>
      <c r="B724" s="235"/>
      <c r="C724" s="172"/>
      <c r="D724" s="178"/>
      <c r="E724" s="54" t="s">
        <v>12</v>
      </c>
      <c r="F724" s="6"/>
      <c r="G724" s="6"/>
      <c r="H724" s="6"/>
      <c r="I724" s="105"/>
      <c r="J724" s="105"/>
      <c r="K724" s="175"/>
      <c r="L724" s="173"/>
    </row>
    <row r="725" spans="1:12" ht="40.5" x14ac:dyDescent="0.25">
      <c r="A725" s="209"/>
      <c r="B725" s="235"/>
      <c r="C725" s="172"/>
      <c r="D725" s="178"/>
      <c r="E725" s="54" t="s">
        <v>13</v>
      </c>
      <c r="F725" s="6">
        <v>24694.6</v>
      </c>
      <c r="G725" s="6">
        <v>6175</v>
      </c>
      <c r="H725" s="6">
        <v>6175</v>
      </c>
      <c r="I725" s="105">
        <f t="shared" ref="I725:J727" si="122">G725/F725*100</f>
        <v>25.005466782211499</v>
      </c>
      <c r="J725" s="33">
        <f t="shared" si="122"/>
        <v>100</v>
      </c>
      <c r="K725" s="175"/>
      <c r="L725" s="173"/>
    </row>
    <row r="726" spans="1:12" ht="43.5" customHeight="1" x14ac:dyDescent="0.25">
      <c r="A726" s="210"/>
      <c r="B726" s="236"/>
      <c r="C726" s="172"/>
      <c r="D726" s="178"/>
      <c r="E726" s="54" t="s">
        <v>14</v>
      </c>
      <c r="F726" s="6">
        <v>1299.72</v>
      </c>
      <c r="G726" s="6">
        <v>325</v>
      </c>
      <c r="H726" s="6">
        <v>325</v>
      </c>
      <c r="I726" s="105">
        <f t="shared" si="122"/>
        <v>25.005385775397777</v>
      </c>
      <c r="J726" s="33">
        <f t="shared" si="122"/>
        <v>100</v>
      </c>
      <c r="K726" s="175"/>
      <c r="L726" s="173"/>
    </row>
    <row r="727" spans="1:12" ht="25.5" customHeight="1" x14ac:dyDescent="0.25">
      <c r="A727" s="208" t="s">
        <v>203</v>
      </c>
      <c r="B727" s="234"/>
      <c r="C727" s="172"/>
      <c r="D727" s="178" t="s">
        <v>296</v>
      </c>
      <c r="E727" s="54" t="s">
        <v>11</v>
      </c>
      <c r="F727" s="6">
        <f>F729+F730</f>
        <v>30725.8</v>
      </c>
      <c r="G727" s="6">
        <f>G729+G730</f>
        <v>20868.419999999998</v>
      </c>
      <c r="H727" s="6">
        <f>H729+H730</f>
        <v>20868.400000000001</v>
      </c>
      <c r="I727" s="105">
        <f t="shared" si="122"/>
        <v>67.91823158388064</v>
      </c>
      <c r="J727" s="33">
        <f t="shared" si="122"/>
        <v>99.999904161407542</v>
      </c>
      <c r="K727" s="175"/>
      <c r="L727" s="173"/>
    </row>
    <row r="728" spans="1:12" ht="20.25" x14ac:dyDescent="0.25">
      <c r="A728" s="209"/>
      <c r="B728" s="235"/>
      <c r="C728" s="172"/>
      <c r="D728" s="178"/>
      <c r="E728" s="54" t="s">
        <v>12</v>
      </c>
      <c r="F728" s="6"/>
      <c r="G728" s="6"/>
      <c r="H728" s="6"/>
      <c r="I728" s="105"/>
      <c r="J728" s="105"/>
      <c r="K728" s="175"/>
      <c r="L728" s="173"/>
    </row>
    <row r="729" spans="1:12" ht="40.5" x14ac:dyDescent="0.25">
      <c r="A729" s="209"/>
      <c r="B729" s="235"/>
      <c r="C729" s="172"/>
      <c r="D729" s="178"/>
      <c r="E729" s="54" t="s">
        <v>13</v>
      </c>
      <c r="F729" s="6">
        <v>29189.5</v>
      </c>
      <c r="G729" s="6">
        <v>19825</v>
      </c>
      <c r="H729" s="6">
        <v>19824.98</v>
      </c>
      <c r="I729" s="105">
        <f>G729/F729*100</f>
        <v>67.918258277805378</v>
      </c>
      <c r="J729" s="33">
        <f>H729/G729*100</f>
        <v>99.999899117276172</v>
      </c>
      <c r="K729" s="175"/>
      <c r="L729" s="173"/>
    </row>
    <row r="730" spans="1:12" ht="42.75" customHeight="1" x14ac:dyDescent="0.25">
      <c r="A730" s="210"/>
      <c r="B730" s="236"/>
      <c r="C730" s="172"/>
      <c r="D730" s="178"/>
      <c r="E730" s="54" t="s">
        <v>14</v>
      </c>
      <c r="F730" s="6">
        <v>1536.3</v>
      </c>
      <c r="G730" s="6">
        <v>1043.42</v>
      </c>
      <c r="H730" s="6">
        <v>1043.42</v>
      </c>
      <c r="I730" s="105">
        <f>G730/F730*100</f>
        <v>67.917724402785922</v>
      </c>
      <c r="J730" s="33">
        <f>H730/G730*100</f>
        <v>100</v>
      </c>
      <c r="K730" s="175"/>
      <c r="L730" s="173"/>
    </row>
    <row r="731" spans="1:12" s="81" customFormat="1" ht="25.5" customHeight="1" x14ac:dyDescent="0.25">
      <c r="A731" s="214" t="s">
        <v>231</v>
      </c>
      <c r="B731" s="217" t="s">
        <v>234</v>
      </c>
      <c r="C731" s="218"/>
      <c r="D731" s="217"/>
      <c r="E731" s="141" t="s">
        <v>11</v>
      </c>
      <c r="F731" s="93">
        <f>F733+F734</f>
        <v>0</v>
      </c>
      <c r="G731" s="93">
        <f>G733+G734</f>
        <v>0</v>
      </c>
      <c r="H731" s="93">
        <f>H733+H734</f>
        <v>0</v>
      </c>
      <c r="I731" s="93">
        <v>0</v>
      </c>
      <c r="J731" s="93">
        <v>0</v>
      </c>
      <c r="K731" s="219" t="s">
        <v>164</v>
      </c>
      <c r="L731" s="220"/>
    </row>
    <row r="732" spans="1:12" s="81" customFormat="1" ht="20.25" x14ac:dyDescent="0.25">
      <c r="A732" s="215"/>
      <c r="B732" s="217"/>
      <c r="C732" s="218"/>
      <c r="D732" s="217"/>
      <c r="E732" s="141" t="s">
        <v>12</v>
      </c>
      <c r="F732" s="93"/>
      <c r="G732" s="93"/>
      <c r="H732" s="93"/>
      <c r="I732" s="93"/>
      <c r="J732" s="93"/>
      <c r="K732" s="219"/>
      <c r="L732" s="220"/>
    </row>
    <row r="733" spans="1:12" s="81" customFormat="1" ht="40.5" x14ac:dyDescent="0.25">
      <c r="A733" s="215"/>
      <c r="B733" s="217"/>
      <c r="C733" s="218"/>
      <c r="D733" s="217"/>
      <c r="E733" s="141" t="s">
        <v>13</v>
      </c>
      <c r="F733" s="93">
        <v>0</v>
      </c>
      <c r="G733" s="93">
        <v>0</v>
      </c>
      <c r="H733" s="93">
        <v>0</v>
      </c>
      <c r="I733" s="93">
        <v>0</v>
      </c>
      <c r="J733" s="93">
        <v>0</v>
      </c>
      <c r="K733" s="219"/>
      <c r="L733" s="220"/>
    </row>
    <row r="734" spans="1:12" s="81" customFormat="1" ht="46.5" customHeight="1" x14ac:dyDescent="0.25">
      <c r="A734" s="216"/>
      <c r="B734" s="217"/>
      <c r="C734" s="218"/>
      <c r="D734" s="217"/>
      <c r="E734" s="141" t="s">
        <v>14</v>
      </c>
      <c r="F734" s="93">
        <v>0</v>
      </c>
      <c r="G734" s="93">
        <v>0</v>
      </c>
      <c r="H734" s="93">
        <v>0</v>
      </c>
      <c r="I734" s="93">
        <v>0</v>
      </c>
      <c r="J734" s="93">
        <v>0</v>
      </c>
      <c r="K734" s="219"/>
      <c r="L734" s="220"/>
    </row>
    <row r="735" spans="1:12" s="81" customFormat="1" ht="25.5" customHeight="1" x14ac:dyDescent="0.25">
      <c r="A735" s="214" t="s">
        <v>232</v>
      </c>
      <c r="B735" s="217" t="s">
        <v>233</v>
      </c>
      <c r="C735" s="218"/>
      <c r="D735" s="217"/>
      <c r="E735" s="141" t="s">
        <v>11</v>
      </c>
      <c r="F735" s="93">
        <f>F737+F738</f>
        <v>0</v>
      </c>
      <c r="G735" s="93">
        <f>G737+G738</f>
        <v>0</v>
      </c>
      <c r="H735" s="93">
        <f>H737+H738</f>
        <v>0</v>
      </c>
      <c r="I735" s="93">
        <v>0</v>
      </c>
      <c r="J735" s="93">
        <v>0</v>
      </c>
      <c r="K735" s="219" t="s">
        <v>164</v>
      </c>
      <c r="L735" s="220"/>
    </row>
    <row r="736" spans="1:12" s="81" customFormat="1" ht="20.25" x14ac:dyDescent="0.25">
      <c r="A736" s="215"/>
      <c r="B736" s="217"/>
      <c r="C736" s="218"/>
      <c r="D736" s="217"/>
      <c r="E736" s="141" t="s">
        <v>12</v>
      </c>
      <c r="F736" s="93"/>
      <c r="G736" s="93"/>
      <c r="H736" s="93"/>
      <c r="I736" s="93"/>
      <c r="J736" s="93"/>
      <c r="K736" s="219"/>
      <c r="L736" s="220"/>
    </row>
    <row r="737" spans="1:14" s="81" customFormat="1" ht="40.5" x14ac:dyDescent="0.25">
      <c r="A737" s="215"/>
      <c r="B737" s="217"/>
      <c r="C737" s="218"/>
      <c r="D737" s="217"/>
      <c r="E737" s="141" t="s">
        <v>13</v>
      </c>
      <c r="F737" s="93">
        <v>0</v>
      </c>
      <c r="G737" s="93">
        <v>0</v>
      </c>
      <c r="H737" s="93">
        <v>0</v>
      </c>
      <c r="I737" s="93">
        <v>0</v>
      </c>
      <c r="J737" s="93">
        <v>0</v>
      </c>
      <c r="K737" s="219"/>
      <c r="L737" s="220"/>
    </row>
    <row r="738" spans="1:14" s="81" customFormat="1" ht="49.5" customHeight="1" x14ac:dyDescent="0.25">
      <c r="A738" s="216"/>
      <c r="B738" s="217"/>
      <c r="C738" s="218"/>
      <c r="D738" s="217"/>
      <c r="E738" s="141" t="s">
        <v>14</v>
      </c>
      <c r="F738" s="93">
        <v>0</v>
      </c>
      <c r="G738" s="93">
        <v>0</v>
      </c>
      <c r="H738" s="93">
        <v>0</v>
      </c>
      <c r="I738" s="93">
        <v>0</v>
      </c>
      <c r="J738" s="93">
        <v>0</v>
      </c>
      <c r="K738" s="219"/>
      <c r="L738" s="220"/>
    </row>
    <row r="739" spans="1:14" s="81" customFormat="1" ht="25.5" customHeight="1" x14ac:dyDescent="0.25">
      <c r="A739" s="214" t="s">
        <v>305</v>
      </c>
      <c r="B739" s="217" t="s">
        <v>306</v>
      </c>
      <c r="C739" s="218"/>
      <c r="D739" s="217"/>
      <c r="E739" s="141" t="s">
        <v>11</v>
      </c>
      <c r="F739" s="93">
        <f>F741+F742</f>
        <v>60468</v>
      </c>
      <c r="G739" s="93">
        <f>G741+G742</f>
        <v>34031.86</v>
      </c>
      <c r="H739" s="93">
        <f>H741+H742</f>
        <v>34031.769999999997</v>
      </c>
      <c r="I739" s="93">
        <f>G739/F739*100</f>
        <v>56.28077660911557</v>
      </c>
      <c r="J739" s="93">
        <f>H739/G739*100</f>
        <v>99.999735541930406</v>
      </c>
      <c r="K739" s="219" t="s">
        <v>66</v>
      </c>
      <c r="L739" s="220"/>
    </row>
    <row r="740" spans="1:14" s="81" customFormat="1" ht="20.25" x14ac:dyDescent="0.25">
      <c r="A740" s="215"/>
      <c r="B740" s="217"/>
      <c r="C740" s="218"/>
      <c r="D740" s="217"/>
      <c r="E740" s="141" t="s">
        <v>12</v>
      </c>
      <c r="F740" s="93"/>
      <c r="G740" s="93"/>
      <c r="H740" s="93"/>
      <c r="I740" s="93"/>
      <c r="J740" s="93"/>
      <c r="K740" s="219"/>
      <c r="L740" s="220"/>
    </row>
    <row r="741" spans="1:14" s="81" customFormat="1" ht="40.5" x14ac:dyDescent="0.25">
      <c r="A741" s="215"/>
      <c r="B741" s="217"/>
      <c r="C741" s="218"/>
      <c r="D741" s="217"/>
      <c r="E741" s="141" t="s">
        <v>13</v>
      </c>
      <c r="F741" s="93">
        <f>F745+F749+F753</f>
        <v>57444.6</v>
      </c>
      <c r="G741" s="93">
        <f t="shared" ref="G741:H741" si="123">G745+G749+G753</f>
        <v>32330.27</v>
      </c>
      <c r="H741" s="93">
        <f t="shared" si="123"/>
        <v>32330.18</v>
      </c>
      <c r="I741" s="93">
        <f>G741/F741*100</f>
        <v>56.280781831538562</v>
      </c>
      <c r="J741" s="93">
        <f>H741/G741*100</f>
        <v>99.999721623110489</v>
      </c>
      <c r="K741" s="219"/>
      <c r="L741" s="220"/>
    </row>
    <row r="742" spans="1:14" s="81" customFormat="1" ht="104.25" customHeight="1" x14ac:dyDescent="0.25">
      <c r="A742" s="216"/>
      <c r="B742" s="217"/>
      <c r="C742" s="218"/>
      <c r="D742" s="217"/>
      <c r="E742" s="141" t="s">
        <v>14</v>
      </c>
      <c r="F742" s="93">
        <f>F746+F750+F754</f>
        <v>3023.3999999999996</v>
      </c>
      <c r="G742" s="93">
        <f t="shared" ref="G742:H742" si="124">G746+G750+G754</f>
        <v>1701.59</v>
      </c>
      <c r="H742" s="93">
        <f t="shared" si="124"/>
        <v>1701.59</v>
      </c>
      <c r="I742" s="93">
        <f>G742/F742*100</f>
        <v>56.280677383078661</v>
      </c>
      <c r="J742" s="93">
        <f>H742/G742*100</f>
        <v>100</v>
      </c>
      <c r="K742" s="219"/>
      <c r="L742" s="220"/>
    </row>
    <row r="743" spans="1:14" ht="21" customHeight="1" x14ac:dyDescent="0.25">
      <c r="A743" s="174" t="s">
        <v>414</v>
      </c>
      <c r="B743" s="173"/>
      <c r="C743" s="172"/>
      <c r="D743" s="269" t="s">
        <v>163</v>
      </c>
      <c r="E743" s="73" t="s">
        <v>11</v>
      </c>
      <c r="F743" s="6">
        <f>F745+F746</f>
        <v>13638.95</v>
      </c>
      <c r="G743" s="6">
        <f>G745+G746</f>
        <v>0</v>
      </c>
      <c r="H743" s="31">
        <f>H745+H746</f>
        <v>0</v>
      </c>
      <c r="I743" s="31">
        <f>G743/F743*100</f>
        <v>0</v>
      </c>
      <c r="J743" s="33">
        <v>0</v>
      </c>
      <c r="K743" s="313"/>
      <c r="L743" s="315"/>
    </row>
    <row r="744" spans="1:14" ht="19.5" customHeight="1" x14ac:dyDescent="0.25">
      <c r="A744" s="174"/>
      <c r="B744" s="173"/>
      <c r="C744" s="172"/>
      <c r="D744" s="270"/>
      <c r="E744" s="73" t="s">
        <v>12</v>
      </c>
      <c r="F744" s="6"/>
      <c r="G744" s="5"/>
      <c r="H744" s="31"/>
      <c r="I744" s="31"/>
      <c r="J744" s="31"/>
      <c r="K744" s="313"/>
      <c r="L744" s="315"/>
    </row>
    <row r="745" spans="1:14" ht="45.75" customHeight="1" x14ac:dyDescent="0.25">
      <c r="A745" s="174"/>
      <c r="B745" s="173"/>
      <c r="C745" s="172"/>
      <c r="D745" s="270"/>
      <c r="E745" s="73" t="s">
        <v>46</v>
      </c>
      <c r="F745" s="6">
        <v>12957</v>
      </c>
      <c r="G745" s="6">
        <v>0</v>
      </c>
      <c r="H745" s="31">
        <v>0</v>
      </c>
      <c r="I745" s="31">
        <f>G745/F745*100</f>
        <v>0</v>
      </c>
      <c r="J745" s="33">
        <v>0</v>
      </c>
      <c r="K745" s="313"/>
      <c r="L745" s="315"/>
    </row>
    <row r="746" spans="1:14" ht="48.75" customHeight="1" x14ac:dyDescent="0.25">
      <c r="A746" s="174"/>
      <c r="B746" s="173"/>
      <c r="C746" s="172"/>
      <c r="D746" s="271"/>
      <c r="E746" s="73" t="s">
        <v>14</v>
      </c>
      <c r="F746" s="6">
        <v>681.95</v>
      </c>
      <c r="G746" s="6">
        <v>0</v>
      </c>
      <c r="H746" s="31">
        <v>0</v>
      </c>
      <c r="I746" s="31">
        <f>G746/F746*100</f>
        <v>0</v>
      </c>
      <c r="J746" s="33">
        <v>0</v>
      </c>
      <c r="K746" s="313"/>
      <c r="L746" s="315"/>
    </row>
    <row r="747" spans="1:14" ht="23.25" customHeight="1" x14ac:dyDescent="0.25">
      <c r="A747" s="174" t="s">
        <v>415</v>
      </c>
      <c r="B747" s="173"/>
      <c r="C747" s="172"/>
      <c r="D747" s="269" t="s">
        <v>198</v>
      </c>
      <c r="E747" s="73" t="s">
        <v>11</v>
      </c>
      <c r="F747" s="6">
        <f>F749+F750</f>
        <v>29363.370000000003</v>
      </c>
      <c r="G747" s="6">
        <f>G749+G750</f>
        <v>20065.830000000002</v>
      </c>
      <c r="H747" s="31">
        <f>H749+H750</f>
        <v>20065.740000000002</v>
      </c>
      <c r="I747" s="31">
        <f>G747/F747*100</f>
        <v>68.336263855272733</v>
      </c>
      <c r="J747" s="33">
        <f>H747/G747*100</f>
        <v>99.999551476315702</v>
      </c>
      <c r="K747" s="313"/>
      <c r="L747" s="334"/>
    </row>
    <row r="748" spans="1:14" ht="18.75" customHeight="1" x14ac:dyDescent="0.25">
      <c r="A748" s="174"/>
      <c r="B748" s="173"/>
      <c r="C748" s="172"/>
      <c r="D748" s="270"/>
      <c r="E748" s="73" t="s">
        <v>12</v>
      </c>
      <c r="F748" s="6"/>
      <c r="G748" s="5"/>
      <c r="H748" s="31"/>
      <c r="I748" s="31"/>
      <c r="J748" s="31"/>
      <c r="K748" s="313"/>
      <c r="L748" s="334"/>
    </row>
    <row r="749" spans="1:14" ht="43.5" customHeight="1" x14ac:dyDescent="0.25">
      <c r="A749" s="174"/>
      <c r="B749" s="173"/>
      <c r="C749" s="172"/>
      <c r="D749" s="270"/>
      <c r="E749" s="73" t="s">
        <v>46</v>
      </c>
      <c r="F749" s="6">
        <v>27895.200000000001</v>
      </c>
      <c r="G749" s="6">
        <v>19062.54</v>
      </c>
      <c r="H749" s="31">
        <v>19062.45</v>
      </c>
      <c r="I749" s="31">
        <f t="shared" ref="I749:J751" si="125">G749/F749*100</f>
        <v>68.33627290716683</v>
      </c>
      <c r="J749" s="33">
        <f t="shared" si="125"/>
        <v>99.999527869843149</v>
      </c>
      <c r="K749" s="313"/>
      <c r="L749" s="334"/>
    </row>
    <row r="750" spans="1:14" ht="48" customHeight="1" x14ac:dyDescent="0.25">
      <c r="A750" s="174"/>
      <c r="B750" s="173"/>
      <c r="C750" s="172"/>
      <c r="D750" s="271"/>
      <c r="E750" s="73" t="s">
        <v>14</v>
      </c>
      <c r="F750" s="6">
        <v>1468.17</v>
      </c>
      <c r="G750" s="6">
        <v>1003.29</v>
      </c>
      <c r="H750" s="6">
        <v>1003.29</v>
      </c>
      <c r="I750" s="31">
        <f t="shared" si="125"/>
        <v>68.336091869470152</v>
      </c>
      <c r="J750" s="33">
        <f t="shared" si="125"/>
        <v>100</v>
      </c>
      <c r="K750" s="313"/>
      <c r="L750" s="334"/>
      <c r="N750" s="13"/>
    </row>
    <row r="751" spans="1:14" ht="21.75" customHeight="1" x14ac:dyDescent="0.25">
      <c r="A751" s="174" t="s">
        <v>416</v>
      </c>
      <c r="B751" s="173"/>
      <c r="C751" s="172"/>
      <c r="D751" s="268" t="s">
        <v>281</v>
      </c>
      <c r="E751" s="73" t="s">
        <v>11</v>
      </c>
      <c r="F751" s="6">
        <f>F753+F754</f>
        <v>17465.68</v>
      </c>
      <c r="G751" s="6">
        <f>G753+G754</f>
        <v>13966.029999999999</v>
      </c>
      <c r="H751" s="31">
        <f>H753+H754</f>
        <v>13966.029999999999</v>
      </c>
      <c r="I751" s="31">
        <f t="shared" si="125"/>
        <v>79.962704000073288</v>
      </c>
      <c r="J751" s="33">
        <f t="shared" si="125"/>
        <v>100</v>
      </c>
      <c r="K751" s="313"/>
      <c r="L751" s="313"/>
    </row>
    <row r="752" spans="1:14" ht="21" customHeight="1" x14ac:dyDescent="0.25">
      <c r="A752" s="174"/>
      <c r="B752" s="173"/>
      <c r="C752" s="172"/>
      <c r="D752" s="268"/>
      <c r="E752" s="73" t="s">
        <v>12</v>
      </c>
      <c r="F752" s="5"/>
      <c r="G752" s="5"/>
      <c r="H752" s="31"/>
      <c r="I752" s="31"/>
      <c r="J752" s="31"/>
      <c r="K752" s="313"/>
      <c r="L752" s="313"/>
    </row>
    <row r="753" spans="1:12" ht="42.75" customHeight="1" x14ac:dyDescent="0.25">
      <c r="A753" s="174"/>
      <c r="B753" s="173"/>
      <c r="C753" s="172"/>
      <c r="D753" s="268"/>
      <c r="E753" s="73" t="s">
        <v>46</v>
      </c>
      <c r="F753" s="6">
        <v>16592.400000000001</v>
      </c>
      <c r="G753" s="6">
        <v>13267.73</v>
      </c>
      <c r="H753" s="6">
        <v>13267.73</v>
      </c>
      <c r="I753" s="31">
        <f>G753/F753*100</f>
        <v>79.962693763409746</v>
      </c>
      <c r="J753" s="33">
        <f>H753/G753*100</f>
        <v>100</v>
      </c>
      <c r="K753" s="313"/>
      <c r="L753" s="313"/>
    </row>
    <row r="754" spans="1:12" ht="37.5" customHeight="1" x14ac:dyDescent="0.25">
      <c r="A754" s="174"/>
      <c r="B754" s="173"/>
      <c r="C754" s="172"/>
      <c r="D754" s="268"/>
      <c r="E754" s="73" t="s">
        <v>14</v>
      </c>
      <c r="F754" s="6">
        <v>873.28</v>
      </c>
      <c r="G754" s="6">
        <v>698.3</v>
      </c>
      <c r="H754" s="6">
        <v>698.3</v>
      </c>
      <c r="I754" s="31">
        <f>G754/F754*100</f>
        <v>79.96289849761817</v>
      </c>
      <c r="J754" s="33">
        <f>H754/G754*100</f>
        <v>100</v>
      </c>
      <c r="K754" s="313"/>
      <c r="L754" s="313"/>
    </row>
    <row r="755" spans="1:12" s="81" customFormat="1" ht="25.5" customHeight="1" x14ac:dyDescent="0.25">
      <c r="A755" s="214">
        <v>28</v>
      </c>
      <c r="B755" s="217" t="s">
        <v>340</v>
      </c>
      <c r="C755" s="218"/>
      <c r="D755" s="217"/>
      <c r="E755" s="141" t="s">
        <v>11</v>
      </c>
      <c r="F755" s="91">
        <f>F757+F758</f>
        <v>1400</v>
      </c>
      <c r="G755" s="93">
        <f>G757+G758</f>
        <v>0</v>
      </c>
      <c r="H755" s="93">
        <f>H757+H758</f>
        <v>0</v>
      </c>
      <c r="I755" s="93">
        <v>0</v>
      </c>
      <c r="J755" s="93">
        <v>0</v>
      </c>
      <c r="K755" s="219" t="s">
        <v>26</v>
      </c>
      <c r="L755" s="220"/>
    </row>
    <row r="756" spans="1:12" s="81" customFormat="1" ht="20.25" x14ac:dyDescent="0.25">
      <c r="A756" s="215"/>
      <c r="B756" s="217"/>
      <c r="C756" s="218"/>
      <c r="D756" s="217"/>
      <c r="E756" s="141" t="s">
        <v>12</v>
      </c>
      <c r="F756" s="91"/>
      <c r="G756" s="93"/>
      <c r="H756" s="93"/>
      <c r="I756" s="93"/>
      <c r="J756" s="93"/>
      <c r="K756" s="219"/>
      <c r="L756" s="220"/>
    </row>
    <row r="757" spans="1:12" s="81" customFormat="1" ht="40.5" x14ac:dyDescent="0.25">
      <c r="A757" s="215"/>
      <c r="B757" s="217"/>
      <c r="C757" s="218"/>
      <c r="D757" s="217"/>
      <c r="E757" s="141" t="s">
        <v>13</v>
      </c>
      <c r="F757" s="91">
        <v>1330</v>
      </c>
      <c r="G757" s="93">
        <v>0</v>
      </c>
      <c r="H757" s="93">
        <v>0</v>
      </c>
      <c r="I757" s="93">
        <v>0</v>
      </c>
      <c r="J757" s="93">
        <v>0</v>
      </c>
      <c r="K757" s="219"/>
      <c r="L757" s="220"/>
    </row>
    <row r="758" spans="1:12" s="81" customFormat="1" ht="114.75" customHeight="1" x14ac:dyDescent="0.25">
      <c r="A758" s="216"/>
      <c r="B758" s="217"/>
      <c r="C758" s="218"/>
      <c r="D758" s="217"/>
      <c r="E758" s="141" t="s">
        <v>14</v>
      </c>
      <c r="F758" s="91">
        <v>70</v>
      </c>
      <c r="G758" s="93">
        <v>0</v>
      </c>
      <c r="H758" s="93">
        <v>0</v>
      </c>
      <c r="I758" s="93">
        <v>0</v>
      </c>
      <c r="J758" s="93">
        <v>0</v>
      </c>
      <c r="K758" s="219"/>
      <c r="L758" s="220"/>
    </row>
  </sheetData>
  <autoFilter ref="A4:N738"/>
  <mergeCells count="1093">
    <mergeCell ref="D99:D102"/>
    <mergeCell ref="K99:K102"/>
    <mergeCell ref="L99:L102"/>
    <mergeCell ref="A362:A365"/>
    <mergeCell ref="B362:B365"/>
    <mergeCell ref="C362:C365"/>
    <mergeCell ref="D362:D365"/>
    <mergeCell ref="K362:K365"/>
    <mergeCell ref="L362:L365"/>
    <mergeCell ref="M362:M365"/>
    <mergeCell ref="A366:A369"/>
    <mergeCell ref="B366:B369"/>
    <mergeCell ref="C366:C369"/>
    <mergeCell ref="D366:D369"/>
    <mergeCell ref="K366:K369"/>
    <mergeCell ref="L366:L369"/>
    <mergeCell ref="M366:M369"/>
    <mergeCell ref="L297:L300"/>
    <mergeCell ref="K273:K276"/>
    <mergeCell ref="B273:B276"/>
    <mergeCell ref="C273:C276"/>
    <mergeCell ref="D273:D276"/>
    <mergeCell ref="D345:D348"/>
    <mergeCell ref="L281:L284"/>
    <mergeCell ref="L232:L235"/>
    <mergeCell ref="L191:L194"/>
    <mergeCell ref="L261:L264"/>
    <mergeCell ref="K265:K268"/>
    <mergeCell ref="L265:L268"/>
    <mergeCell ref="K137:K140"/>
    <mergeCell ref="L137:L140"/>
    <mergeCell ref="L236:L239"/>
    <mergeCell ref="A95:A98"/>
    <mergeCell ref="B95:B98"/>
    <mergeCell ref="C95:C98"/>
    <mergeCell ref="D95:D98"/>
    <mergeCell ref="K95:K98"/>
    <mergeCell ref="L95:L98"/>
    <mergeCell ref="A133:A136"/>
    <mergeCell ref="B133:B136"/>
    <mergeCell ref="C133:C136"/>
    <mergeCell ref="D133:D136"/>
    <mergeCell ref="K133:K136"/>
    <mergeCell ref="L133:L136"/>
    <mergeCell ref="A137:A140"/>
    <mergeCell ref="B137:B140"/>
    <mergeCell ref="C137:C140"/>
    <mergeCell ref="D137:D140"/>
    <mergeCell ref="A442:A445"/>
    <mergeCell ref="B442:B445"/>
    <mergeCell ref="K305:K308"/>
    <mergeCell ref="L305:L308"/>
    <mergeCell ref="B293:B296"/>
    <mergeCell ref="C293:C296"/>
    <mergeCell ref="L141:L144"/>
    <mergeCell ref="L257:L260"/>
    <mergeCell ref="L244:L247"/>
    <mergeCell ref="D285:D288"/>
    <mergeCell ref="K285:K288"/>
    <mergeCell ref="L285:L288"/>
    <mergeCell ref="B207:B210"/>
    <mergeCell ref="A99:A102"/>
    <mergeCell ref="B99:B102"/>
    <mergeCell ref="C99:C102"/>
    <mergeCell ref="A309:A312"/>
    <mergeCell ref="L273:L276"/>
    <mergeCell ref="A228:A231"/>
    <mergeCell ref="B228:B231"/>
    <mergeCell ref="C228:C231"/>
    <mergeCell ref="D228:D231"/>
    <mergeCell ref="K228:K231"/>
    <mergeCell ref="L228:L231"/>
    <mergeCell ref="A232:A235"/>
    <mergeCell ref="B232:B235"/>
    <mergeCell ref="C232:C235"/>
    <mergeCell ref="D232:D235"/>
    <mergeCell ref="K232:K235"/>
    <mergeCell ref="B309:B312"/>
    <mergeCell ref="D269:D272"/>
    <mergeCell ref="D249:D252"/>
    <mergeCell ref="C203:C206"/>
    <mergeCell ref="D224:D227"/>
    <mergeCell ref="B277:B280"/>
    <mergeCell ref="C285:C288"/>
    <mergeCell ref="C269:C272"/>
    <mergeCell ref="B244:B247"/>
    <mergeCell ref="B215:B218"/>
    <mergeCell ref="C450:C453"/>
    <mergeCell ref="D450:D453"/>
    <mergeCell ref="K450:K453"/>
    <mergeCell ref="L450:L453"/>
    <mergeCell ref="L329:L332"/>
    <mergeCell ref="D244:D247"/>
    <mergeCell ref="C244:C247"/>
    <mergeCell ref="D236:D239"/>
    <mergeCell ref="K203:K206"/>
    <mergeCell ref="C309:C312"/>
    <mergeCell ref="K309:K312"/>
    <mergeCell ref="K249:K252"/>
    <mergeCell ref="K277:K280"/>
    <mergeCell ref="K191:K194"/>
    <mergeCell ref="D293:D296"/>
    <mergeCell ref="K293:K296"/>
    <mergeCell ref="L224:L227"/>
    <mergeCell ref="K244:K247"/>
    <mergeCell ref="L211:L214"/>
    <mergeCell ref="C413:C416"/>
    <mergeCell ref="D385:D388"/>
    <mergeCell ref="D354:D357"/>
    <mergeCell ref="B354:B357"/>
    <mergeCell ref="C354:C357"/>
    <mergeCell ref="B358:B361"/>
    <mergeCell ref="L146:L149"/>
    <mergeCell ref="L171:L174"/>
    <mergeCell ref="K151:K154"/>
    <mergeCell ref="K171:K174"/>
    <mergeCell ref="K179:K182"/>
    <mergeCell ref="D309:D312"/>
    <mergeCell ref="L249:L252"/>
    <mergeCell ref="L277:L280"/>
    <mergeCell ref="L215:L218"/>
    <mergeCell ref="L309:L312"/>
    <mergeCell ref="L187:L190"/>
    <mergeCell ref="L269:L272"/>
    <mergeCell ref="B305:B308"/>
    <mergeCell ref="L505:L508"/>
    <mergeCell ref="L438:L441"/>
    <mergeCell ref="D413:D416"/>
    <mergeCell ref="A337:A340"/>
    <mergeCell ref="B337:B340"/>
    <mergeCell ref="C337:C340"/>
    <mergeCell ref="D337:D340"/>
    <mergeCell ref="K337:K340"/>
    <mergeCell ref="L337:L340"/>
    <mergeCell ref="L434:L437"/>
    <mergeCell ref="K434:K437"/>
    <mergeCell ref="K375:K378"/>
    <mergeCell ref="L375:L378"/>
    <mergeCell ref="K380:K383"/>
    <mergeCell ref="L380:L383"/>
    <mergeCell ref="B417:B420"/>
    <mergeCell ref="B434:B437"/>
    <mergeCell ref="D409:D412"/>
    <mergeCell ref="B370:B373"/>
    <mergeCell ref="A380:A383"/>
    <mergeCell ref="B375:B378"/>
    <mergeCell ref="C430:C433"/>
    <mergeCell ref="L345:L348"/>
    <mergeCell ref="L405:L408"/>
    <mergeCell ref="C358:C361"/>
    <mergeCell ref="C375:C378"/>
    <mergeCell ref="A405:A408"/>
    <mergeCell ref="B405:B408"/>
    <mergeCell ref="C434:C437"/>
    <mergeCell ref="A426:A429"/>
    <mergeCell ref="B426:B429"/>
    <mergeCell ref="C426:C429"/>
    <mergeCell ref="K349:K352"/>
    <mergeCell ref="A375:A378"/>
    <mergeCell ref="B380:B383"/>
    <mergeCell ref="A345:A348"/>
    <mergeCell ref="B345:B348"/>
    <mergeCell ref="A297:A300"/>
    <mergeCell ref="B297:B300"/>
    <mergeCell ref="C297:C300"/>
    <mergeCell ref="D297:D300"/>
    <mergeCell ref="A301:A304"/>
    <mergeCell ref="L289:L292"/>
    <mergeCell ref="K321:K324"/>
    <mergeCell ref="A289:A292"/>
    <mergeCell ref="K358:K361"/>
    <mergeCell ref="B479:B482"/>
    <mergeCell ref="B349:B352"/>
    <mergeCell ref="B385:B388"/>
    <mergeCell ref="A393:A396"/>
    <mergeCell ref="B397:B400"/>
    <mergeCell ref="D389:D392"/>
    <mergeCell ref="D393:D396"/>
    <mergeCell ref="A389:A392"/>
    <mergeCell ref="D397:D400"/>
    <mergeCell ref="A413:A416"/>
    <mergeCell ref="C417:C420"/>
    <mergeCell ref="D426:D429"/>
    <mergeCell ref="L471:L474"/>
    <mergeCell ref="K475:K478"/>
    <mergeCell ref="K438:K441"/>
    <mergeCell ref="L454:L457"/>
    <mergeCell ref="D417:D420"/>
    <mergeCell ref="K393:K396"/>
    <mergeCell ref="M354:M357"/>
    <mergeCell ref="K743:K746"/>
    <mergeCell ref="L354:L357"/>
    <mergeCell ref="L325:L328"/>
    <mergeCell ref="K329:K332"/>
    <mergeCell ref="A333:A336"/>
    <mergeCell ref="B333:B336"/>
    <mergeCell ref="C333:C336"/>
    <mergeCell ref="D333:D336"/>
    <mergeCell ref="K333:K336"/>
    <mergeCell ref="L333:L336"/>
    <mergeCell ref="K301:K304"/>
    <mergeCell ref="L301:L304"/>
    <mergeCell ref="L321:L324"/>
    <mergeCell ref="B509:B512"/>
    <mergeCell ref="C345:C348"/>
    <mergeCell ref="K345:K348"/>
    <mergeCell ref="A354:A357"/>
    <mergeCell ref="A731:A734"/>
    <mergeCell ref="B731:B734"/>
    <mergeCell ref="C731:C734"/>
    <mergeCell ref="D731:D734"/>
    <mergeCell ref="K731:K734"/>
    <mergeCell ref="L731:L734"/>
    <mergeCell ref="A727:A730"/>
    <mergeCell ref="B727:B730"/>
    <mergeCell ref="C727:C730"/>
    <mergeCell ref="D727:D730"/>
    <mergeCell ref="K727:K730"/>
    <mergeCell ref="L459:L462"/>
    <mergeCell ref="K463:K466"/>
    <mergeCell ref="L463:L466"/>
    <mergeCell ref="L747:L750"/>
    <mergeCell ref="L577:L580"/>
    <mergeCell ref="L629:L632"/>
    <mergeCell ref="K681:K684"/>
    <mergeCell ref="K621:K624"/>
    <mergeCell ref="L621:L624"/>
    <mergeCell ref="L681:L684"/>
    <mergeCell ref="K691:K694"/>
    <mergeCell ref="K634:K637"/>
    <mergeCell ref="L634:L637"/>
    <mergeCell ref="C651:C654"/>
    <mergeCell ref="C647:C650"/>
    <mergeCell ref="D655:D658"/>
    <mergeCell ref="K585:K588"/>
    <mergeCell ref="L585:L588"/>
    <mergeCell ref="K589:K592"/>
    <mergeCell ref="B597:B600"/>
    <mergeCell ref="B605:B608"/>
    <mergeCell ref="C605:C608"/>
    <mergeCell ref="D605:D608"/>
    <mergeCell ref="K605:K608"/>
    <mergeCell ref="L605:L608"/>
    <mergeCell ref="K651:K654"/>
    <mergeCell ref="D723:D726"/>
    <mergeCell ref="K723:K726"/>
    <mergeCell ref="L723:L726"/>
    <mergeCell ref="C719:C722"/>
    <mergeCell ref="L727:L730"/>
    <mergeCell ref="C723:C726"/>
    <mergeCell ref="L651:L654"/>
    <mergeCell ref="K581:K584"/>
    <mergeCell ref="L589:L592"/>
    <mergeCell ref="L293:L296"/>
    <mergeCell ref="L203:L206"/>
    <mergeCell ref="D329:D332"/>
    <mergeCell ref="L219:L222"/>
    <mergeCell ref="C277:C280"/>
    <mergeCell ref="D277:D280"/>
    <mergeCell ref="L253:L256"/>
    <mergeCell ref="C329:C332"/>
    <mergeCell ref="D325:D328"/>
    <mergeCell ref="K325:K328"/>
    <mergeCell ref="D321:D324"/>
    <mergeCell ref="C321:C324"/>
    <mergeCell ref="C261:C264"/>
    <mergeCell ref="C265:C268"/>
    <mergeCell ref="D289:D292"/>
    <mergeCell ref="K289:K292"/>
    <mergeCell ref="K261:K264"/>
    <mergeCell ref="K224:K227"/>
    <mergeCell ref="K253:K256"/>
    <mergeCell ref="K236:K239"/>
    <mergeCell ref="D261:D264"/>
    <mergeCell ref="D265:D268"/>
    <mergeCell ref="D257:D260"/>
    <mergeCell ref="D240:D243"/>
    <mergeCell ref="D305:D308"/>
    <mergeCell ref="L207:L210"/>
    <mergeCell ref="K240:K243"/>
    <mergeCell ref="L240:L243"/>
    <mergeCell ref="D301:D304"/>
    <mergeCell ref="K297:K300"/>
    <mergeCell ref="L59:L62"/>
    <mergeCell ref="B47:B50"/>
    <mergeCell ref="C47:C50"/>
    <mergeCell ref="D47:D50"/>
    <mergeCell ref="K47:K50"/>
    <mergeCell ref="L71:L74"/>
    <mergeCell ref="D159:D162"/>
    <mergeCell ref="K159:K162"/>
    <mergeCell ref="L159:L162"/>
    <mergeCell ref="K167:K170"/>
    <mergeCell ref="K87:K90"/>
    <mergeCell ref="L87:L90"/>
    <mergeCell ref="B91:B94"/>
    <mergeCell ref="C91:C94"/>
    <mergeCell ref="D91:D94"/>
    <mergeCell ref="K91:K94"/>
    <mergeCell ref="L91:L94"/>
    <mergeCell ref="L63:L66"/>
    <mergeCell ref="L55:L58"/>
    <mergeCell ref="D51:D54"/>
    <mergeCell ref="K155:K158"/>
    <mergeCell ref="L107:L110"/>
    <mergeCell ref="L151:L154"/>
    <mergeCell ref="D112:D115"/>
    <mergeCell ref="C71:C74"/>
    <mergeCell ref="D71:D74"/>
    <mergeCell ref="K71:K74"/>
    <mergeCell ref="L103:L106"/>
    <mergeCell ref="K107:K110"/>
    <mergeCell ref="D75:D78"/>
    <mergeCell ref="B83:B86"/>
    <mergeCell ref="C83:C86"/>
    <mergeCell ref="K479:K482"/>
    <mergeCell ref="C509:C512"/>
    <mergeCell ref="D509:D512"/>
    <mergeCell ref="K509:K512"/>
    <mergeCell ref="K597:K600"/>
    <mergeCell ref="B601:B604"/>
    <mergeCell ref="L558:L561"/>
    <mergeCell ref="L531:L534"/>
    <mergeCell ref="L545:L548"/>
    <mergeCell ref="L549:L552"/>
    <mergeCell ref="L540:L543"/>
    <mergeCell ref="L536:L539"/>
    <mergeCell ref="A719:A722"/>
    <mergeCell ref="B719:B722"/>
    <mergeCell ref="D719:D722"/>
    <mergeCell ref="K719:K722"/>
    <mergeCell ref="L719:L722"/>
    <mergeCell ref="K668:K671"/>
    <mergeCell ref="L668:L671"/>
    <mergeCell ref="C686:C689"/>
    <mergeCell ref="D668:D671"/>
    <mergeCell ref="C668:C671"/>
    <mergeCell ref="A681:A684"/>
    <mergeCell ref="B681:B684"/>
    <mergeCell ref="C681:C684"/>
    <mergeCell ref="D681:D684"/>
    <mergeCell ref="A703:A706"/>
    <mergeCell ref="B703:B706"/>
    <mergeCell ref="C703:C706"/>
    <mergeCell ref="C572:C575"/>
    <mergeCell ref="L509:L512"/>
    <mergeCell ref="A509:A512"/>
    <mergeCell ref="L743:L746"/>
    <mergeCell ref="K354:K357"/>
    <mergeCell ref="D522:D525"/>
    <mergeCell ref="D545:D548"/>
    <mergeCell ref="L501:L504"/>
    <mergeCell ref="L522:L525"/>
    <mergeCell ref="K497:K500"/>
    <mergeCell ref="L497:L500"/>
    <mergeCell ref="K505:K508"/>
    <mergeCell ref="K522:K525"/>
    <mergeCell ref="K517:K520"/>
    <mergeCell ref="K531:K534"/>
    <mergeCell ref="L517:L520"/>
    <mergeCell ref="K501:K504"/>
    <mergeCell ref="D442:D445"/>
    <mergeCell ref="K442:K445"/>
    <mergeCell ref="L442:L445"/>
    <mergeCell ref="K389:K392"/>
    <mergeCell ref="L467:L470"/>
    <mergeCell ref="D380:D383"/>
    <mergeCell ref="L397:L400"/>
    <mergeCell ref="L479:L482"/>
    <mergeCell ref="L358:L361"/>
    <mergeCell ref="L417:L420"/>
    <mergeCell ref="L430:L433"/>
    <mergeCell ref="K422:K425"/>
    <mergeCell ref="K405:K408"/>
    <mergeCell ref="D358:D361"/>
    <mergeCell ref="K567:K570"/>
    <mergeCell ref="L567:L570"/>
    <mergeCell ref="D526:D529"/>
    <mergeCell ref="L475:L478"/>
    <mergeCell ref="K751:K754"/>
    <mergeCell ref="L389:L392"/>
    <mergeCell ref="L393:L396"/>
    <mergeCell ref="K397:K400"/>
    <mergeCell ref="L413:L416"/>
    <mergeCell ref="K417:K420"/>
    <mergeCell ref="K747:K750"/>
    <mergeCell ref="K446:K449"/>
    <mergeCell ref="L446:L449"/>
    <mergeCell ref="K413:K416"/>
    <mergeCell ref="L751:L754"/>
    <mergeCell ref="K430:K433"/>
    <mergeCell ref="K401:K404"/>
    <mergeCell ref="L401:L404"/>
    <mergeCell ref="K426:K429"/>
    <mergeCell ref="K454:K457"/>
    <mergeCell ref="K370:K373"/>
    <mergeCell ref="L385:L388"/>
    <mergeCell ref="K467:K470"/>
    <mergeCell ref="L691:L694"/>
    <mergeCell ref="K699:K702"/>
    <mergeCell ref="L699:L702"/>
    <mergeCell ref="L711:L714"/>
    <mergeCell ref="L492:L495"/>
    <mergeCell ref="K540:K543"/>
    <mergeCell ref="K385:K388"/>
    <mergeCell ref="K409:K412"/>
    <mergeCell ref="K471:K474"/>
    <mergeCell ref="K459:K462"/>
    <mergeCell ref="K558:K561"/>
    <mergeCell ref="K545:K548"/>
    <mergeCell ref="K549:K552"/>
    <mergeCell ref="D171:D174"/>
    <mergeCell ref="D179:D182"/>
    <mergeCell ref="A261:A264"/>
    <mergeCell ref="B321:B324"/>
    <mergeCell ref="A321:A324"/>
    <mergeCell ref="A305:A308"/>
    <mergeCell ref="A293:A296"/>
    <mergeCell ref="A277:A280"/>
    <mergeCell ref="A240:A243"/>
    <mergeCell ref="A215:A218"/>
    <mergeCell ref="A285:A288"/>
    <mergeCell ref="A273:A276"/>
    <mergeCell ref="A219:A222"/>
    <mergeCell ref="B219:B222"/>
    <mergeCell ref="B325:B328"/>
    <mergeCell ref="C289:C292"/>
    <mergeCell ref="B236:B239"/>
    <mergeCell ref="B257:B260"/>
    <mergeCell ref="A265:A268"/>
    <mergeCell ref="B317:B320"/>
    <mergeCell ref="C317:C320"/>
    <mergeCell ref="A325:A328"/>
    <mergeCell ref="A224:A227"/>
    <mergeCell ref="A281:A284"/>
    <mergeCell ref="C305:C308"/>
    <mergeCell ref="C325:C328"/>
    <mergeCell ref="B285:B288"/>
    <mergeCell ref="B289:B292"/>
    <mergeCell ref="B301:B304"/>
    <mergeCell ref="C301:C304"/>
    <mergeCell ref="D317:D320"/>
    <mergeCell ref="C215:C218"/>
    <mergeCell ref="K215:K218"/>
    <mergeCell ref="C195:C198"/>
    <mergeCell ref="D203:D206"/>
    <mergeCell ref="D211:D214"/>
    <mergeCell ref="C236:C239"/>
    <mergeCell ref="B261:B264"/>
    <mergeCell ref="K211:K214"/>
    <mergeCell ref="K269:K272"/>
    <mergeCell ref="B265:B268"/>
    <mergeCell ref="B281:B284"/>
    <mergeCell ref="C281:C284"/>
    <mergeCell ref="D281:D284"/>
    <mergeCell ref="K281:K284"/>
    <mergeCell ref="K219:K222"/>
    <mergeCell ref="D215:D218"/>
    <mergeCell ref="C183:C186"/>
    <mergeCell ref="D183:D186"/>
    <mergeCell ref="D199:D202"/>
    <mergeCell ref="K187:K190"/>
    <mergeCell ref="A199:A202"/>
    <mergeCell ref="B199:B202"/>
    <mergeCell ref="C199:C202"/>
    <mergeCell ref="C171:C174"/>
    <mergeCell ref="C187:C190"/>
    <mergeCell ref="B187:B190"/>
    <mergeCell ref="C159:C162"/>
    <mergeCell ref="B171:B174"/>
    <mergeCell ref="B155:B158"/>
    <mergeCell ref="B253:B256"/>
    <mergeCell ref="C257:C260"/>
    <mergeCell ref="A236:A239"/>
    <mergeCell ref="B240:B243"/>
    <mergeCell ref="A203:A206"/>
    <mergeCell ref="B203:B206"/>
    <mergeCell ref="C219:C222"/>
    <mergeCell ref="D219:D222"/>
    <mergeCell ref="A249:A252"/>
    <mergeCell ref="B249:B252"/>
    <mergeCell ref="B224:B227"/>
    <mergeCell ref="A207:A210"/>
    <mergeCell ref="B159:B162"/>
    <mergeCell ref="A179:A182"/>
    <mergeCell ref="A191:A194"/>
    <mergeCell ref="B191:B194"/>
    <mergeCell ref="B167:B170"/>
    <mergeCell ref="D155:D158"/>
    <mergeCell ref="D187:D190"/>
    <mergeCell ref="D195:D198"/>
    <mergeCell ref="B195:B198"/>
    <mergeCell ref="C240:C243"/>
    <mergeCell ref="D167:D170"/>
    <mergeCell ref="A112:A115"/>
    <mergeCell ref="A117:A120"/>
    <mergeCell ref="C151:C154"/>
    <mergeCell ref="C167:C170"/>
    <mergeCell ref="C155:C158"/>
    <mergeCell ref="A257:A260"/>
    <mergeCell ref="A211:A214"/>
    <mergeCell ref="K112:K115"/>
    <mergeCell ref="L112:L115"/>
    <mergeCell ref="B211:B214"/>
    <mergeCell ref="K257:K260"/>
    <mergeCell ref="B179:B182"/>
    <mergeCell ref="C211:C214"/>
    <mergeCell ref="A195:A198"/>
    <mergeCell ref="C224:C227"/>
    <mergeCell ref="C253:C256"/>
    <mergeCell ref="D253:D256"/>
    <mergeCell ref="A253:A256"/>
    <mergeCell ref="A146:A149"/>
    <mergeCell ref="L155:L158"/>
    <mergeCell ref="L167:L170"/>
    <mergeCell ref="L179:L182"/>
    <mergeCell ref="K146:K149"/>
    <mergeCell ref="K199:K202"/>
    <mergeCell ref="L199:L202"/>
    <mergeCell ref="A244:A247"/>
    <mergeCell ref="A155:A158"/>
    <mergeCell ref="C191:C194"/>
    <mergeCell ref="D191:D194"/>
    <mergeCell ref="C207:C210"/>
    <mergeCell ref="D207:D210"/>
    <mergeCell ref="K207:K210"/>
    <mergeCell ref="A103:A106"/>
    <mergeCell ref="B103:B106"/>
    <mergeCell ref="C103:C106"/>
    <mergeCell ref="D103:D106"/>
    <mergeCell ref="C63:C66"/>
    <mergeCell ref="D63:D66"/>
    <mergeCell ref="K63:K66"/>
    <mergeCell ref="A67:A70"/>
    <mergeCell ref="B67:B70"/>
    <mergeCell ref="C67:C70"/>
    <mergeCell ref="D67:D70"/>
    <mergeCell ref="K67:K70"/>
    <mergeCell ref="L67:L70"/>
    <mergeCell ref="L117:L120"/>
    <mergeCell ref="K117:K120"/>
    <mergeCell ref="B71:B74"/>
    <mergeCell ref="L183:L186"/>
    <mergeCell ref="K183:K186"/>
    <mergeCell ref="A159:A162"/>
    <mergeCell ref="B146:B149"/>
    <mergeCell ref="C146:C149"/>
    <mergeCell ref="L129:L132"/>
    <mergeCell ref="K129:K132"/>
    <mergeCell ref="C179:C182"/>
    <mergeCell ref="K75:K78"/>
    <mergeCell ref="L75:L78"/>
    <mergeCell ref="A79:A82"/>
    <mergeCell ref="B79:B82"/>
    <mergeCell ref="C79:C82"/>
    <mergeCell ref="D79:D82"/>
    <mergeCell ref="K79:K82"/>
    <mergeCell ref="L79:L82"/>
    <mergeCell ref="A83:A86"/>
    <mergeCell ref="B10:B13"/>
    <mergeCell ref="A2:K2"/>
    <mergeCell ref="C15:C18"/>
    <mergeCell ref="D15:D18"/>
    <mergeCell ref="K23:K26"/>
    <mergeCell ref="A31:A34"/>
    <mergeCell ref="L15:L18"/>
    <mergeCell ref="B19:B22"/>
    <mergeCell ref="C10:C13"/>
    <mergeCell ref="A23:A26"/>
    <mergeCell ref="B23:B26"/>
    <mergeCell ref="L47:L50"/>
    <mergeCell ref="L43:L46"/>
    <mergeCell ref="C55:C58"/>
    <mergeCell ref="D55:D58"/>
    <mergeCell ref="A51:A54"/>
    <mergeCell ref="D35:D38"/>
    <mergeCell ref="D10:D13"/>
    <mergeCell ref="K10:K13"/>
    <mergeCell ref="L10:L13"/>
    <mergeCell ref="A47:A50"/>
    <mergeCell ref="A55:A58"/>
    <mergeCell ref="A43:A46"/>
    <mergeCell ref="B51:B54"/>
    <mergeCell ref="C19:C22"/>
    <mergeCell ref="D19:D22"/>
    <mergeCell ref="K19:K22"/>
    <mergeCell ref="L51:L54"/>
    <mergeCell ref="B39:B42"/>
    <mergeCell ref="C39:C42"/>
    <mergeCell ref="D39:D42"/>
    <mergeCell ref="K39:K42"/>
    <mergeCell ref="A1:L1"/>
    <mergeCell ref="B5:B8"/>
    <mergeCell ref="A5:A8"/>
    <mergeCell ref="C5:C8"/>
    <mergeCell ref="D5:D8"/>
    <mergeCell ref="K5:K8"/>
    <mergeCell ref="L5:L8"/>
    <mergeCell ref="L31:L34"/>
    <mergeCell ref="A10:A13"/>
    <mergeCell ref="L23:L26"/>
    <mergeCell ref="L19:L22"/>
    <mergeCell ref="K15:K18"/>
    <mergeCell ref="D107:D110"/>
    <mergeCell ref="A63:A66"/>
    <mergeCell ref="B63:B66"/>
    <mergeCell ref="D31:D34"/>
    <mergeCell ref="K31:K34"/>
    <mergeCell ref="B35:B38"/>
    <mergeCell ref="C35:C38"/>
    <mergeCell ref="K43:K46"/>
    <mergeCell ref="A91:A94"/>
    <mergeCell ref="L39:L42"/>
    <mergeCell ref="L27:L30"/>
    <mergeCell ref="K35:K38"/>
    <mergeCell ref="A71:A74"/>
    <mergeCell ref="A59:A62"/>
    <mergeCell ref="B59:B62"/>
    <mergeCell ref="C59:C62"/>
    <mergeCell ref="D59:D62"/>
    <mergeCell ref="K59:K62"/>
    <mergeCell ref="K55:K58"/>
    <mergeCell ref="A39:A42"/>
    <mergeCell ref="A27:A30"/>
    <mergeCell ref="B27:B30"/>
    <mergeCell ref="C27:C30"/>
    <mergeCell ref="D27:D30"/>
    <mergeCell ref="K27:K30"/>
    <mergeCell ref="C51:C54"/>
    <mergeCell ref="B43:B46"/>
    <mergeCell ref="C43:C46"/>
    <mergeCell ref="C249:C252"/>
    <mergeCell ref="A15:A18"/>
    <mergeCell ref="B15:B18"/>
    <mergeCell ref="K195:K198"/>
    <mergeCell ref="L195:L198"/>
    <mergeCell ref="A129:A132"/>
    <mergeCell ref="B129:B132"/>
    <mergeCell ref="C129:C132"/>
    <mergeCell ref="D129:D132"/>
    <mergeCell ref="A141:A144"/>
    <mergeCell ref="K51:K54"/>
    <mergeCell ref="B55:B58"/>
    <mergeCell ref="A107:A110"/>
    <mergeCell ref="B107:B110"/>
    <mergeCell ref="A75:A78"/>
    <mergeCell ref="B75:B78"/>
    <mergeCell ref="C75:C78"/>
    <mergeCell ref="A19:A22"/>
    <mergeCell ref="L35:L38"/>
    <mergeCell ref="K103:K106"/>
    <mergeCell ref="D23:D26"/>
    <mergeCell ref="B31:B34"/>
    <mergeCell ref="C31:C34"/>
    <mergeCell ref="A35:A38"/>
    <mergeCell ref="C23:C26"/>
    <mergeCell ref="D43:D46"/>
    <mergeCell ref="C112:C115"/>
    <mergeCell ref="B117:B120"/>
    <mergeCell ref="C117:C120"/>
    <mergeCell ref="D117:D120"/>
    <mergeCell ref="C107:C110"/>
    <mergeCell ref="D370:D373"/>
    <mergeCell ref="M349:M352"/>
    <mergeCell ref="L349:L352"/>
    <mergeCell ref="B112:B115"/>
    <mergeCell ref="D141:D144"/>
    <mergeCell ref="D151:D154"/>
    <mergeCell ref="A151:A154"/>
    <mergeCell ref="A171:A174"/>
    <mergeCell ref="C349:C352"/>
    <mergeCell ref="D349:D352"/>
    <mergeCell ref="A269:A272"/>
    <mergeCell ref="B269:B272"/>
    <mergeCell ref="B151:B154"/>
    <mergeCell ref="A329:A332"/>
    <mergeCell ref="B329:B332"/>
    <mergeCell ref="B141:B144"/>
    <mergeCell ref="C141:C144"/>
    <mergeCell ref="D146:D149"/>
    <mergeCell ref="K141:K144"/>
    <mergeCell ref="A183:A186"/>
    <mergeCell ref="A187:A190"/>
    <mergeCell ref="B183:B186"/>
    <mergeCell ref="A349:A352"/>
    <mergeCell ref="A167:A170"/>
    <mergeCell ref="M358:M361"/>
    <mergeCell ref="A370:A373"/>
    <mergeCell ref="L370:L373"/>
    <mergeCell ref="A409:A412"/>
    <mergeCell ref="C380:C383"/>
    <mergeCell ref="C409:C412"/>
    <mergeCell ref="B409:B412"/>
    <mergeCell ref="L409:L412"/>
    <mergeCell ref="A430:A433"/>
    <mergeCell ref="A434:A437"/>
    <mergeCell ref="C422:C425"/>
    <mergeCell ref="B422:B425"/>
    <mergeCell ref="A422:A425"/>
    <mergeCell ref="C385:C388"/>
    <mergeCell ref="D375:D378"/>
    <mergeCell ref="C393:C396"/>
    <mergeCell ref="B393:B396"/>
    <mergeCell ref="D405:D408"/>
    <mergeCell ref="D434:D437"/>
    <mergeCell ref="B413:B416"/>
    <mergeCell ref="C370:C373"/>
    <mergeCell ref="C397:C400"/>
    <mergeCell ref="C401:C404"/>
    <mergeCell ref="C405:C408"/>
    <mergeCell ref="D401:D404"/>
    <mergeCell ref="B401:B404"/>
    <mergeCell ref="A397:A400"/>
    <mergeCell ref="D422:D425"/>
    <mergeCell ref="A358:A361"/>
    <mergeCell ref="L426:L429"/>
    <mergeCell ref="L422:L425"/>
    <mergeCell ref="A401:A404"/>
    <mergeCell ref="B747:B750"/>
    <mergeCell ref="B517:B520"/>
    <mergeCell ref="D554:D557"/>
    <mergeCell ref="D585:D588"/>
    <mergeCell ref="B585:B588"/>
    <mergeCell ref="A549:A552"/>
    <mergeCell ref="C446:C449"/>
    <mergeCell ref="D446:D449"/>
    <mergeCell ref="A450:A453"/>
    <mergeCell ref="B450:B453"/>
    <mergeCell ref="B430:B433"/>
    <mergeCell ref="C442:C445"/>
    <mergeCell ref="A438:A441"/>
    <mergeCell ref="B438:B441"/>
    <mergeCell ref="C438:C441"/>
    <mergeCell ref="D438:D441"/>
    <mergeCell ref="A417:A420"/>
    <mergeCell ref="C743:C746"/>
    <mergeCell ref="A446:A449"/>
    <mergeCell ref="B446:B449"/>
    <mergeCell ref="A463:A466"/>
    <mergeCell ref="C467:C470"/>
    <mergeCell ref="A471:A474"/>
    <mergeCell ref="D459:D462"/>
    <mergeCell ref="B492:B495"/>
    <mergeCell ref="A479:A482"/>
    <mergeCell ref="D743:D746"/>
    <mergeCell ref="B501:B504"/>
    <mergeCell ref="C501:C504"/>
    <mergeCell ref="A459:A462"/>
    <mergeCell ref="A467:A470"/>
    <mergeCell ref="A492:A495"/>
    <mergeCell ref="C492:C495"/>
    <mergeCell ref="A531:A534"/>
    <mergeCell ref="B471:B474"/>
    <mergeCell ref="D471:D474"/>
    <mergeCell ref="B454:B457"/>
    <mergeCell ref="A454:A457"/>
    <mergeCell ref="B549:B552"/>
    <mergeCell ref="D505:D508"/>
    <mergeCell ref="B505:B508"/>
    <mergeCell ref="C487:C490"/>
    <mergeCell ref="B475:B478"/>
    <mergeCell ref="C471:C474"/>
    <mergeCell ref="B540:B543"/>
    <mergeCell ref="B567:B570"/>
    <mergeCell ref="C454:C457"/>
    <mergeCell ref="C479:C482"/>
    <mergeCell ref="D479:D482"/>
    <mergeCell ref="C531:C534"/>
    <mergeCell ref="B531:B534"/>
    <mergeCell ref="C459:C462"/>
    <mergeCell ref="C475:C478"/>
    <mergeCell ref="B463:B466"/>
    <mergeCell ref="B487:B490"/>
    <mergeCell ref="D467:D470"/>
    <mergeCell ref="B467:B470"/>
    <mergeCell ref="C563:C566"/>
    <mergeCell ref="D454:D457"/>
    <mergeCell ref="B459:B462"/>
    <mergeCell ref="A545:A548"/>
    <mergeCell ref="C517:C520"/>
    <mergeCell ref="A540:A543"/>
    <mergeCell ref="D540:D543"/>
    <mergeCell ref="C545:C548"/>
    <mergeCell ref="B545:B548"/>
    <mergeCell ref="B526:B529"/>
    <mergeCell ref="A563:A566"/>
    <mergeCell ref="B558:B561"/>
    <mergeCell ref="A558:A561"/>
    <mergeCell ref="A751:A754"/>
    <mergeCell ref="D751:D754"/>
    <mergeCell ref="C463:C466"/>
    <mergeCell ref="D747:D750"/>
    <mergeCell ref="B743:B746"/>
    <mergeCell ref="D536:D539"/>
    <mergeCell ref="D463:D466"/>
    <mergeCell ref="A672:A675"/>
    <mergeCell ref="B672:B675"/>
    <mergeCell ref="C672:C675"/>
    <mergeCell ref="D672:D675"/>
    <mergeCell ref="A711:A714"/>
    <mergeCell ref="D695:D698"/>
    <mergeCell ref="B723:B726"/>
    <mergeCell ref="A686:A689"/>
    <mergeCell ref="B686:B689"/>
    <mergeCell ref="A613:A616"/>
    <mergeCell ref="A609:A612"/>
    <mergeCell ref="A723:A726"/>
    <mergeCell ref="A707:A710"/>
    <mergeCell ref="B707:B710"/>
    <mergeCell ref="C707:C710"/>
    <mergeCell ref="D707:D710"/>
    <mergeCell ref="C747:C750"/>
    <mergeCell ref="K536:K539"/>
    <mergeCell ref="L563:L566"/>
    <mergeCell ref="C601:C604"/>
    <mergeCell ref="L554:L557"/>
    <mergeCell ref="K526:K529"/>
    <mergeCell ref="L526:L529"/>
    <mergeCell ref="K563:K566"/>
    <mergeCell ref="C558:C561"/>
    <mergeCell ref="C581:C584"/>
    <mergeCell ref="D567:D570"/>
    <mergeCell ref="K577:K580"/>
    <mergeCell ref="D563:D566"/>
    <mergeCell ref="D558:D561"/>
    <mergeCell ref="D549:D552"/>
    <mergeCell ref="D531:D534"/>
    <mergeCell ref="K572:K575"/>
    <mergeCell ref="L581:L584"/>
    <mergeCell ref="L572:L575"/>
    <mergeCell ref="K601:K604"/>
    <mergeCell ref="L601:L604"/>
    <mergeCell ref="L597:L600"/>
    <mergeCell ref="K554:K557"/>
    <mergeCell ref="D572:D575"/>
    <mergeCell ref="L703:L706"/>
    <mergeCell ref="K672:K675"/>
    <mergeCell ref="L672:L675"/>
    <mergeCell ref="L707:L710"/>
    <mergeCell ref="K695:K698"/>
    <mergeCell ref="L695:L698"/>
    <mergeCell ref="L664:L667"/>
    <mergeCell ref="D703:D706"/>
    <mergeCell ref="C629:C632"/>
    <mergeCell ref="L660:L663"/>
    <mergeCell ref="K735:K738"/>
    <mergeCell ref="L735:L738"/>
    <mergeCell ref="B613:B616"/>
    <mergeCell ref="C613:C616"/>
    <mergeCell ref="D613:D616"/>
    <mergeCell ref="K613:K616"/>
    <mergeCell ref="L613:L616"/>
    <mergeCell ref="K703:K706"/>
    <mergeCell ref="K638:K641"/>
    <mergeCell ref="K686:K689"/>
    <mergeCell ref="A651:A654"/>
    <mergeCell ref="L655:L658"/>
    <mergeCell ref="K655:K658"/>
    <mergeCell ref="B664:B667"/>
    <mergeCell ref="B668:B671"/>
    <mergeCell ref="B647:B650"/>
    <mergeCell ref="L686:L689"/>
    <mergeCell ref="A629:A632"/>
    <mergeCell ref="D651:D654"/>
    <mergeCell ref="C664:C667"/>
    <mergeCell ref="D647:D650"/>
    <mergeCell ref="C638:C641"/>
    <mergeCell ref="D638:D641"/>
    <mergeCell ref="D642:D645"/>
    <mergeCell ref="D677:D680"/>
    <mergeCell ref="K677:K680"/>
    <mergeCell ref="L677:L680"/>
    <mergeCell ref="A668:A671"/>
    <mergeCell ref="B497:B500"/>
    <mergeCell ref="D589:D592"/>
    <mergeCell ref="L638:L641"/>
    <mergeCell ref="K642:K645"/>
    <mergeCell ref="L642:L645"/>
    <mergeCell ref="K647:K650"/>
    <mergeCell ref="L647:L650"/>
    <mergeCell ref="C549:C552"/>
    <mergeCell ref="C554:C557"/>
    <mergeCell ref="D497:D500"/>
    <mergeCell ref="K487:K490"/>
    <mergeCell ref="L487:L490"/>
    <mergeCell ref="D517:D520"/>
    <mergeCell ref="A536:A539"/>
    <mergeCell ref="B536:B539"/>
    <mergeCell ref="C536:C539"/>
    <mergeCell ref="D581:D584"/>
    <mergeCell ref="K593:K596"/>
    <mergeCell ref="L593:L596"/>
    <mergeCell ref="A617:A620"/>
    <mergeCell ref="B617:B620"/>
    <mergeCell ref="C617:C620"/>
    <mergeCell ref="D617:D620"/>
    <mergeCell ref="K617:K620"/>
    <mergeCell ref="L617:L620"/>
    <mergeCell ref="B621:B624"/>
    <mergeCell ref="C621:C624"/>
    <mergeCell ref="B609:B612"/>
    <mergeCell ref="C609:C612"/>
    <mergeCell ref="D609:D612"/>
    <mergeCell ref="K609:K612"/>
    <mergeCell ref="L609:L612"/>
    <mergeCell ref="A505:A508"/>
    <mergeCell ref="A601:A604"/>
    <mergeCell ref="D621:D624"/>
    <mergeCell ref="C577:C580"/>
    <mergeCell ref="D430:D433"/>
    <mergeCell ref="B572:B575"/>
    <mergeCell ref="A655:A658"/>
    <mergeCell ref="C655:C658"/>
    <mergeCell ref="A634:A637"/>
    <mergeCell ref="A638:A641"/>
    <mergeCell ref="B642:B645"/>
    <mergeCell ref="C642:C645"/>
    <mergeCell ref="K629:K632"/>
    <mergeCell ref="A621:A624"/>
    <mergeCell ref="A597:A600"/>
    <mergeCell ref="A572:A575"/>
    <mergeCell ref="K664:K667"/>
    <mergeCell ref="K492:K495"/>
    <mergeCell ref="D475:D478"/>
    <mergeCell ref="C540:C543"/>
    <mergeCell ref="D501:D504"/>
    <mergeCell ref="D487:D490"/>
    <mergeCell ref="D492:D495"/>
    <mergeCell ref="B563:B566"/>
    <mergeCell ref="A567:A570"/>
    <mergeCell ref="C522:C525"/>
    <mergeCell ref="B522:B525"/>
    <mergeCell ref="A522:A525"/>
    <mergeCell ref="A517:A520"/>
    <mergeCell ref="A554:A557"/>
    <mergeCell ref="D664:D667"/>
    <mergeCell ref="C526:C529"/>
    <mergeCell ref="C567:C570"/>
    <mergeCell ref="D629:D632"/>
    <mergeCell ref="A589:A592"/>
    <mergeCell ref="A593:A596"/>
    <mergeCell ref="B581:B584"/>
    <mergeCell ref="D735:D738"/>
    <mergeCell ref="D660:D663"/>
    <mergeCell ref="A699:A702"/>
    <mergeCell ref="B699:B702"/>
    <mergeCell ref="C699:C702"/>
    <mergeCell ref="D699:D702"/>
    <mergeCell ref="A664:A667"/>
    <mergeCell ref="B634:B637"/>
    <mergeCell ref="C634:C637"/>
    <mergeCell ref="D634:D637"/>
    <mergeCell ref="B638:B641"/>
    <mergeCell ref="A642:A645"/>
    <mergeCell ref="B651:B654"/>
    <mergeCell ref="C715:C718"/>
    <mergeCell ref="D715:D718"/>
    <mergeCell ref="C660:C663"/>
    <mergeCell ref="B660:B663"/>
    <mergeCell ref="A660:A663"/>
    <mergeCell ref="C711:C714"/>
    <mergeCell ref="D711:D714"/>
    <mergeCell ref="A647:A650"/>
    <mergeCell ref="C597:C600"/>
    <mergeCell ref="C593:C596"/>
    <mergeCell ref="A475:A478"/>
    <mergeCell ref="A739:A742"/>
    <mergeCell ref="B739:B742"/>
    <mergeCell ref="C739:C742"/>
    <mergeCell ref="D739:D742"/>
    <mergeCell ref="K739:K742"/>
    <mergeCell ref="L739:L742"/>
    <mergeCell ref="C691:C694"/>
    <mergeCell ref="D691:D694"/>
    <mergeCell ref="A691:A694"/>
    <mergeCell ref="D686:D689"/>
    <mergeCell ref="A715:A718"/>
    <mergeCell ref="B715:B718"/>
    <mergeCell ref="C625:C628"/>
    <mergeCell ref="D625:D628"/>
    <mergeCell ref="K625:K628"/>
    <mergeCell ref="L625:L628"/>
    <mergeCell ref="A483:A486"/>
    <mergeCell ref="B483:B486"/>
    <mergeCell ref="D601:D604"/>
    <mergeCell ref="A526:A529"/>
    <mergeCell ref="B554:B557"/>
    <mergeCell ref="A677:A680"/>
    <mergeCell ref="B677:B680"/>
    <mergeCell ref="C677:C680"/>
    <mergeCell ref="K660:K663"/>
    <mergeCell ref="A501:A504"/>
    <mergeCell ref="C497:C500"/>
    <mergeCell ref="C505:C508"/>
    <mergeCell ref="A577:A580"/>
    <mergeCell ref="A581:A584"/>
    <mergeCell ref="A585:A588"/>
    <mergeCell ref="A755:A758"/>
    <mergeCell ref="B755:B758"/>
    <mergeCell ref="C755:C758"/>
    <mergeCell ref="D755:D758"/>
    <mergeCell ref="K755:K758"/>
    <mergeCell ref="L755:L758"/>
    <mergeCell ref="B691:B694"/>
    <mergeCell ref="K715:K718"/>
    <mergeCell ref="L715:L718"/>
    <mergeCell ref="C585:C588"/>
    <mergeCell ref="B593:B596"/>
    <mergeCell ref="D593:D596"/>
    <mergeCell ref="B589:B592"/>
    <mergeCell ref="C589:C592"/>
    <mergeCell ref="A605:A608"/>
    <mergeCell ref="D577:D580"/>
    <mergeCell ref="B577:B580"/>
    <mergeCell ref="A625:A628"/>
    <mergeCell ref="B625:B628"/>
    <mergeCell ref="B629:B632"/>
    <mergeCell ref="B655:B658"/>
    <mergeCell ref="D597:D600"/>
    <mergeCell ref="A695:A698"/>
    <mergeCell ref="B695:B698"/>
    <mergeCell ref="C695:C698"/>
    <mergeCell ref="B711:B714"/>
    <mergeCell ref="K711:K714"/>
    <mergeCell ref="A735:A738"/>
    <mergeCell ref="B735:B738"/>
    <mergeCell ref="C735:C738"/>
    <mergeCell ref="A747:A750"/>
    <mergeCell ref="K707:K710"/>
    <mergeCell ref="D83:D86"/>
    <mergeCell ref="K83:K86"/>
    <mergeCell ref="L83:L86"/>
    <mergeCell ref="A87:A90"/>
    <mergeCell ref="B87:B90"/>
    <mergeCell ref="C87:C90"/>
    <mergeCell ref="D87:D90"/>
    <mergeCell ref="C483:C486"/>
    <mergeCell ref="D483:D486"/>
    <mergeCell ref="K483:K486"/>
    <mergeCell ref="L483:L486"/>
    <mergeCell ref="K317:K320"/>
    <mergeCell ref="L317:L320"/>
    <mergeCell ref="A341:A344"/>
    <mergeCell ref="B341:B344"/>
    <mergeCell ref="C341:C344"/>
    <mergeCell ref="D341:D344"/>
    <mergeCell ref="K341:K344"/>
    <mergeCell ref="L341:L344"/>
    <mergeCell ref="A121:A124"/>
    <mergeCell ref="B121:B124"/>
    <mergeCell ref="C121:C124"/>
    <mergeCell ref="D121:D124"/>
    <mergeCell ref="K121:K124"/>
    <mergeCell ref="L121:L124"/>
    <mergeCell ref="A125:A128"/>
    <mergeCell ref="A163:A166"/>
    <mergeCell ref="B163:B166"/>
    <mergeCell ref="C163:C166"/>
    <mergeCell ref="D163:D166"/>
    <mergeCell ref="K163:K166"/>
    <mergeCell ref="L163:L166"/>
    <mergeCell ref="C751:C754"/>
    <mergeCell ref="B751:B754"/>
    <mergeCell ref="A743:A746"/>
    <mergeCell ref="L125:L128"/>
    <mergeCell ref="B389:B392"/>
    <mergeCell ref="C389:C392"/>
    <mergeCell ref="A313:A316"/>
    <mergeCell ref="B313:B316"/>
    <mergeCell ref="C313:C316"/>
    <mergeCell ref="D313:D316"/>
    <mergeCell ref="K313:K316"/>
    <mergeCell ref="L313:L316"/>
    <mergeCell ref="A513:A516"/>
    <mergeCell ref="B513:B516"/>
    <mergeCell ref="C513:C516"/>
    <mergeCell ref="D513:D516"/>
    <mergeCell ref="K513:K516"/>
    <mergeCell ref="L513:L516"/>
    <mergeCell ref="A175:A178"/>
    <mergeCell ref="B175:B178"/>
    <mergeCell ref="C175:C178"/>
    <mergeCell ref="D175:D178"/>
    <mergeCell ref="K175:K178"/>
    <mergeCell ref="L175:L178"/>
    <mergeCell ref="A487:A490"/>
    <mergeCell ref="A497:A500"/>
    <mergeCell ref="B125:B128"/>
    <mergeCell ref="C125:C128"/>
    <mergeCell ref="D125:D128"/>
    <mergeCell ref="K125:K128"/>
    <mergeCell ref="A385:A388"/>
    <mergeCell ref="A317:A320"/>
  </mergeCells>
  <conditionalFormatting sqref="F291:H291">
    <cfRule type="expression" dxfId="5" priority="16" stopIfTrue="1">
      <formula>HasError()</formula>
    </cfRule>
    <cfRule type="expression" dxfId="4" priority="17" stopIfTrue="1">
      <formula>LockedByCondition()</formula>
    </cfRule>
    <cfRule type="expression" dxfId="3" priority="18" stopIfTrue="1">
      <formula>Locked()</formula>
    </cfRule>
  </conditionalFormatting>
  <conditionalFormatting sqref="F331:H332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rintOptions horizontalCentered="1"/>
  <pageMargins left="0.62992125984251968" right="0.23622047244094491" top="0.55118110236220474" bottom="0.59055118110236227" header="0.31496062992125984" footer="0.31496062992125984"/>
  <pageSetup paperSize="9" scale="4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Омарова Джамиля Омаровна</cp:lastModifiedBy>
  <cp:lastPrinted>2022-08-24T07:12:34Z</cp:lastPrinted>
  <dcterms:created xsi:type="dcterms:W3CDTF">2019-01-09T07:53:50Z</dcterms:created>
  <dcterms:modified xsi:type="dcterms:W3CDTF">2022-08-24T09:00:41Z</dcterms:modified>
</cp:coreProperties>
</file>