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-srv\mail\12.Отдел реализациии национальных проектов и гос. программ\Марият Ханахмедова\отчет 3 квартал\"/>
    </mc:Choice>
  </mc:AlternateContent>
  <bookViews>
    <workbookView xWindow="0" yWindow="0" windowWidth="28800" windowHeight="12300"/>
  </bookViews>
  <sheets>
    <sheet name="Лист1" sheetId="1" r:id="rId1"/>
    <sheet name="Лист3" sheetId="3" r:id="rId2"/>
    <sheet name="Лист2" sheetId="4" r:id="rId3"/>
  </sheets>
  <externalReferences>
    <externalReference r:id="rId4"/>
  </externalReferences>
  <definedNames>
    <definedName name="_xlnm.Print_Titles" localSheetId="0">Лист1!$2:$4</definedName>
    <definedName name="_xlnm.Print_Area" localSheetId="0">Лист1!$A$2:$Z$154</definedName>
    <definedName name="_xlnm.Print_Area" localSheetId="2">Лист2!#REF!</definedName>
  </definedNames>
  <calcPr calcId="162913"/>
</workbook>
</file>

<file path=xl/calcChain.xml><?xml version="1.0" encoding="utf-8"?>
<calcChain xmlns="http://schemas.openxmlformats.org/spreadsheetml/2006/main">
  <c r="J71" i="1" l="1"/>
  <c r="Q78" i="1"/>
  <c r="I71" i="1"/>
  <c r="J66" i="1"/>
  <c r="J40" i="1"/>
  <c r="Z136" i="1"/>
  <c r="Y136" i="1"/>
  <c r="T136" i="1"/>
  <c r="O136" i="1"/>
  <c r="J136" i="1"/>
  <c r="D136" i="1"/>
  <c r="J133" i="1"/>
  <c r="D65" i="1" l="1"/>
  <c r="E113" i="1"/>
  <c r="V13" i="1"/>
  <c r="U13" i="1"/>
  <c r="T13" i="1" s="1"/>
  <c r="I82" i="1" l="1"/>
  <c r="D82" i="1"/>
  <c r="V42" i="1"/>
  <c r="V97" i="1"/>
  <c r="O97" i="1"/>
  <c r="L97" i="1"/>
  <c r="I97" i="1"/>
  <c r="E97" i="1"/>
  <c r="O119" i="1"/>
  <c r="P118" i="1"/>
  <c r="H49" i="1" l="1"/>
  <c r="D49" i="1"/>
  <c r="E49" i="1"/>
  <c r="V49" i="1"/>
  <c r="W49" i="1"/>
  <c r="T49" i="1" s="1"/>
  <c r="X49" i="1"/>
  <c r="U49" i="1"/>
  <c r="Q49" i="1"/>
  <c r="R49" i="1"/>
  <c r="S49" i="1"/>
  <c r="P49" i="1"/>
  <c r="O49" i="1"/>
  <c r="L49" i="1"/>
  <c r="M49" i="1"/>
  <c r="N49" i="1"/>
  <c r="K49" i="1"/>
  <c r="J49" i="1"/>
  <c r="I49" i="1"/>
  <c r="F49" i="1"/>
  <c r="J50" i="1"/>
  <c r="W67" i="1"/>
  <c r="X67" i="1"/>
  <c r="U67" i="1"/>
  <c r="V67" i="1"/>
  <c r="Q67" i="1"/>
  <c r="R67" i="1"/>
  <c r="S67" i="1"/>
  <c r="P67" i="1"/>
  <c r="O67" i="1" s="1"/>
  <c r="P9" i="1"/>
  <c r="L6" i="1" l="1"/>
  <c r="J91" i="1"/>
  <c r="D139" i="1" l="1"/>
  <c r="J145" i="1" l="1"/>
  <c r="J143" i="1"/>
  <c r="T142" i="1"/>
  <c r="O142" i="1"/>
  <c r="E140" i="1"/>
  <c r="Z150" i="1" l="1"/>
  <c r="Q148" i="1"/>
  <c r="O148" i="1"/>
  <c r="J95" i="1" l="1"/>
  <c r="W13" i="1" l="1"/>
  <c r="X13" i="1"/>
  <c r="O41" i="1" l="1"/>
  <c r="D41" i="1"/>
  <c r="K23" i="1"/>
  <c r="I107" i="1" l="1"/>
  <c r="O60" i="1" l="1"/>
  <c r="J60" i="1"/>
  <c r="T146" i="1"/>
  <c r="O146" i="1"/>
  <c r="J146" i="1"/>
  <c r="D146" i="1"/>
  <c r="V140" i="1"/>
  <c r="W140" i="1"/>
  <c r="X140" i="1"/>
  <c r="U140" i="1"/>
  <c r="Q140" i="1"/>
  <c r="R140" i="1"/>
  <c r="S140" i="1"/>
  <c r="P140" i="1"/>
  <c r="L140" i="1"/>
  <c r="M140" i="1"/>
  <c r="N140" i="1"/>
  <c r="K140" i="1"/>
  <c r="I140" i="1"/>
  <c r="F140" i="1"/>
  <c r="G140" i="1"/>
  <c r="H140" i="1"/>
  <c r="V103" i="1"/>
  <c r="W103" i="1"/>
  <c r="X103" i="1"/>
  <c r="U103" i="1"/>
  <c r="Q103" i="1"/>
  <c r="R103" i="1"/>
  <c r="S103" i="1"/>
  <c r="P103" i="1"/>
  <c r="L103" i="1"/>
  <c r="M103" i="1"/>
  <c r="N103" i="1"/>
  <c r="K103" i="1"/>
  <c r="F103" i="1"/>
  <c r="G103" i="1"/>
  <c r="H103" i="1"/>
  <c r="I103" i="1"/>
  <c r="E103" i="1"/>
  <c r="Y146" i="1" l="1"/>
  <c r="Z146" i="1"/>
  <c r="Z149" i="1" l="1"/>
  <c r="V148" i="1"/>
  <c r="W148" i="1"/>
  <c r="X148" i="1"/>
  <c r="U148" i="1"/>
  <c r="T149" i="1"/>
  <c r="T150" i="1"/>
  <c r="T151" i="1"/>
  <c r="O150" i="1"/>
  <c r="O151" i="1"/>
  <c r="R148" i="1"/>
  <c r="S148" i="1"/>
  <c r="P148" i="1"/>
  <c r="L148" i="1"/>
  <c r="M148" i="1"/>
  <c r="N148" i="1"/>
  <c r="K148" i="1"/>
  <c r="J150" i="1"/>
  <c r="J151" i="1"/>
  <c r="Z151" i="1" s="1"/>
  <c r="J149" i="1"/>
  <c r="I148" i="1"/>
  <c r="D151" i="1"/>
  <c r="D150" i="1"/>
  <c r="D149" i="1"/>
  <c r="F148" i="1"/>
  <c r="G148" i="1"/>
  <c r="H148" i="1"/>
  <c r="E148" i="1"/>
  <c r="Y150" i="1" l="1"/>
  <c r="Y151" i="1"/>
  <c r="D60" i="1"/>
  <c r="Q23" i="1" l="1"/>
  <c r="V23" i="1"/>
  <c r="W23" i="1"/>
  <c r="X23" i="1"/>
  <c r="U23" i="1"/>
  <c r="R23" i="1"/>
  <c r="S23" i="1"/>
  <c r="P23" i="1"/>
  <c r="L23" i="1"/>
  <c r="M23" i="1"/>
  <c r="N23" i="1"/>
  <c r="I23" i="1"/>
  <c r="F23" i="1"/>
  <c r="G23" i="1"/>
  <c r="H23" i="1"/>
  <c r="E23" i="1"/>
  <c r="O23" i="1" l="1"/>
  <c r="J48" i="1"/>
  <c r="V118" i="1" l="1"/>
  <c r="W118" i="1"/>
  <c r="X118" i="1"/>
  <c r="U118" i="1"/>
  <c r="Q118" i="1"/>
  <c r="R118" i="1"/>
  <c r="S118" i="1"/>
  <c r="L118" i="1"/>
  <c r="M118" i="1"/>
  <c r="N118" i="1"/>
  <c r="K118" i="1"/>
  <c r="I118" i="1"/>
  <c r="F118" i="1"/>
  <c r="G118" i="1"/>
  <c r="H118" i="1"/>
  <c r="E118" i="1"/>
  <c r="G49" i="1" l="1"/>
  <c r="E154" i="1"/>
  <c r="E90" i="1"/>
  <c r="X90" i="1"/>
  <c r="V90" i="1"/>
  <c r="W90" i="1"/>
  <c r="U90" i="1"/>
  <c r="Q90" i="1"/>
  <c r="R90" i="1"/>
  <c r="S90" i="1"/>
  <c r="P90" i="1"/>
  <c r="L90" i="1"/>
  <c r="M90" i="1"/>
  <c r="N90" i="1"/>
  <c r="K90" i="1"/>
  <c r="I90" i="1"/>
  <c r="F90" i="1"/>
  <c r="G90" i="1"/>
  <c r="H90" i="1"/>
  <c r="P6" i="1" l="1"/>
  <c r="K6" i="1"/>
  <c r="V113" i="1" l="1"/>
  <c r="W113" i="1"/>
  <c r="X113" i="1"/>
  <c r="U113" i="1"/>
  <c r="Q113" i="1"/>
  <c r="R113" i="1"/>
  <c r="S113" i="1"/>
  <c r="P113" i="1"/>
  <c r="L113" i="1"/>
  <c r="M113" i="1"/>
  <c r="N113" i="1"/>
  <c r="K113" i="1"/>
  <c r="I113" i="1"/>
  <c r="F113" i="1"/>
  <c r="G113" i="1"/>
  <c r="H113" i="1"/>
  <c r="V107" i="1"/>
  <c r="W107" i="1"/>
  <c r="X107" i="1"/>
  <c r="U107" i="1"/>
  <c r="Q107" i="1"/>
  <c r="R107" i="1"/>
  <c r="S107" i="1"/>
  <c r="P107" i="1"/>
  <c r="L107" i="1"/>
  <c r="M107" i="1"/>
  <c r="N107" i="1"/>
  <c r="K107" i="1"/>
  <c r="F107" i="1"/>
  <c r="G107" i="1"/>
  <c r="H107" i="1"/>
  <c r="E107" i="1"/>
  <c r="W42" i="1" l="1"/>
  <c r="X42" i="1"/>
  <c r="U42" i="1"/>
  <c r="Q42" i="1"/>
  <c r="R42" i="1"/>
  <c r="S42" i="1"/>
  <c r="P42" i="1"/>
  <c r="L42" i="1"/>
  <c r="M42" i="1"/>
  <c r="N42" i="1"/>
  <c r="K42" i="1"/>
  <c r="F42" i="1"/>
  <c r="G42" i="1"/>
  <c r="H42" i="1"/>
  <c r="I42" i="1"/>
  <c r="E42" i="1"/>
  <c r="V121" i="1" l="1"/>
  <c r="W121" i="1"/>
  <c r="X121" i="1"/>
  <c r="U121" i="1"/>
  <c r="H121" i="1"/>
  <c r="G121" i="1"/>
  <c r="L121" i="1"/>
  <c r="M121" i="1"/>
  <c r="N121" i="1"/>
  <c r="K121" i="1"/>
  <c r="P121" i="1"/>
  <c r="Q121" i="1"/>
  <c r="R121" i="1"/>
  <c r="S121" i="1"/>
  <c r="F121" i="1"/>
  <c r="I121" i="1"/>
  <c r="E121" i="1"/>
  <c r="D152" i="1"/>
  <c r="W97" i="1" l="1"/>
  <c r="X97" i="1"/>
  <c r="U97" i="1"/>
  <c r="Q97" i="1"/>
  <c r="R97" i="1"/>
  <c r="S97" i="1"/>
  <c r="P97" i="1"/>
  <c r="M97" i="1"/>
  <c r="N97" i="1"/>
  <c r="K97" i="1"/>
  <c r="F97" i="1"/>
  <c r="F154" i="1" s="1"/>
  <c r="G97" i="1"/>
  <c r="H97" i="1"/>
  <c r="J84" i="1" l="1"/>
  <c r="V82" i="1" l="1"/>
  <c r="W82" i="1"/>
  <c r="X82" i="1"/>
  <c r="U82" i="1"/>
  <c r="Q82" i="1"/>
  <c r="R82" i="1"/>
  <c r="S82" i="1"/>
  <c r="P82" i="1"/>
  <c r="L82" i="1"/>
  <c r="M82" i="1"/>
  <c r="N82" i="1"/>
  <c r="K82" i="1"/>
  <c r="F82" i="1"/>
  <c r="G82" i="1"/>
  <c r="H82" i="1"/>
  <c r="E82" i="1"/>
  <c r="J37" i="1"/>
  <c r="V36" i="1"/>
  <c r="W36" i="1"/>
  <c r="X36" i="1"/>
  <c r="U36" i="1"/>
  <c r="Q36" i="1"/>
  <c r="R36" i="1"/>
  <c r="S36" i="1"/>
  <c r="P36" i="1"/>
  <c r="L36" i="1"/>
  <c r="M36" i="1"/>
  <c r="N36" i="1"/>
  <c r="K36" i="1"/>
  <c r="F36" i="1"/>
  <c r="G36" i="1"/>
  <c r="H36" i="1"/>
  <c r="I36" i="1"/>
  <c r="E36" i="1"/>
  <c r="V61" i="1" l="1"/>
  <c r="W61" i="1"/>
  <c r="X61" i="1"/>
  <c r="U61" i="1"/>
  <c r="T64" i="1"/>
  <c r="T63" i="1"/>
  <c r="T62" i="1"/>
  <c r="O63" i="1"/>
  <c r="O64" i="1"/>
  <c r="O62" i="1"/>
  <c r="S61" i="1"/>
  <c r="R61" i="1"/>
  <c r="Q61" i="1"/>
  <c r="P61" i="1"/>
  <c r="J64" i="1"/>
  <c r="J63" i="1"/>
  <c r="J62" i="1"/>
  <c r="L61" i="1"/>
  <c r="M61" i="1"/>
  <c r="N61" i="1"/>
  <c r="K61" i="1"/>
  <c r="D64" i="1"/>
  <c r="D63" i="1"/>
  <c r="D62" i="1"/>
  <c r="F61" i="1"/>
  <c r="G61" i="1"/>
  <c r="H61" i="1"/>
  <c r="I61" i="1"/>
  <c r="E61" i="1"/>
  <c r="Y64" i="1" l="1"/>
  <c r="Z64" i="1"/>
  <c r="Z63" i="1"/>
  <c r="Y63" i="1"/>
  <c r="Y62" i="1"/>
  <c r="Z62" i="1"/>
  <c r="J20" i="1"/>
  <c r="Q13" i="1"/>
  <c r="R13" i="1"/>
  <c r="S13" i="1"/>
  <c r="P13" i="1"/>
  <c r="L13" i="1"/>
  <c r="M13" i="1"/>
  <c r="N13" i="1"/>
  <c r="K13" i="1"/>
  <c r="F13" i="1"/>
  <c r="G13" i="1"/>
  <c r="H13" i="1"/>
  <c r="I13" i="1"/>
  <c r="E13" i="1"/>
  <c r="D5" i="1" l="1"/>
  <c r="D76" i="1"/>
  <c r="L71" i="1"/>
  <c r="M71" i="1"/>
  <c r="N71" i="1"/>
  <c r="K71" i="1"/>
  <c r="G71" i="1"/>
  <c r="V71" i="1"/>
  <c r="W71" i="1"/>
  <c r="X71" i="1"/>
  <c r="U71" i="1"/>
  <c r="Q71" i="1"/>
  <c r="R71" i="1"/>
  <c r="S71" i="1"/>
  <c r="P71" i="1"/>
  <c r="F71" i="1"/>
  <c r="H71" i="1"/>
  <c r="E71" i="1"/>
  <c r="V78" i="1" l="1"/>
  <c r="W78" i="1"/>
  <c r="W154" i="1" s="1"/>
  <c r="X78" i="1"/>
  <c r="U78" i="1"/>
  <c r="R78" i="1"/>
  <c r="R154" i="1" s="1"/>
  <c r="S78" i="1"/>
  <c r="P78" i="1"/>
  <c r="L78" i="1"/>
  <c r="M78" i="1"/>
  <c r="M154" i="1" s="1"/>
  <c r="N78" i="1"/>
  <c r="K78" i="1"/>
  <c r="I78" i="1"/>
  <c r="H78" i="1"/>
  <c r="H154" i="1" s="1"/>
  <c r="G78" i="1"/>
  <c r="G154" i="1" s="1"/>
  <c r="F78" i="1"/>
  <c r="E78" i="1"/>
  <c r="I28" i="1"/>
  <c r="I154" i="1" l="1"/>
  <c r="D78" i="1"/>
  <c r="J78" i="1"/>
  <c r="X6" i="1"/>
  <c r="W6" i="1"/>
  <c r="V6" i="1"/>
  <c r="U6" i="1"/>
  <c r="R6" i="1"/>
  <c r="S6" i="1"/>
  <c r="Q6" i="1"/>
  <c r="N6" i="1"/>
  <c r="M6" i="1"/>
  <c r="H6" i="1"/>
  <c r="G6" i="1"/>
  <c r="F6" i="1"/>
  <c r="E6" i="1"/>
  <c r="E9" i="1"/>
  <c r="V28" i="1"/>
  <c r="W28" i="1"/>
  <c r="X28" i="1"/>
  <c r="X154" i="1" s="1"/>
  <c r="U28" i="1"/>
  <c r="S28" i="1"/>
  <c r="S154" i="1" s="1"/>
  <c r="Q28" i="1"/>
  <c r="R28" i="1"/>
  <c r="P28" i="1"/>
  <c r="P154" i="1" s="1"/>
  <c r="J32" i="1"/>
  <c r="L28" i="1"/>
  <c r="M28" i="1"/>
  <c r="N28" i="1"/>
  <c r="N154" i="1" s="1"/>
  <c r="K28" i="1"/>
  <c r="F28" i="1"/>
  <c r="G28" i="1"/>
  <c r="H28" i="1"/>
  <c r="E28" i="1"/>
  <c r="J28" i="1" l="1"/>
  <c r="J6" i="1"/>
  <c r="T167" i="1"/>
  <c r="T166" i="1"/>
  <c r="Y166" i="1" s="1"/>
  <c r="T165" i="1"/>
  <c r="Y165" i="1" s="1"/>
  <c r="T164" i="1"/>
  <c r="Y164" i="1" s="1"/>
  <c r="T163" i="1"/>
  <c r="Y163" i="1" s="1"/>
  <c r="T162" i="1"/>
  <c r="Y162" i="1" s="1"/>
  <c r="T161" i="1"/>
  <c r="Y161" i="1" s="1"/>
  <c r="T160" i="1"/>
  <c r="Y160" i="1" s="1"/>
  <c r="T159" i="1"/>
  <c r="Y159" i="1" s="1"/>
  <c r="T158" i="1"/>
  <c r="Y158" i="1" s="1"/>
  <c r="T157" i="1"/>
  <c r="Y157" i="1" s="1"/>
  <c r="T156" i="1"/>
  <c r="Y156" i="1" s="1"/>
  <c r="T155" i="1"/>
  <c r="Y155" i="1" s="1"/>
  <c r="T153" i="1"/>
  <c r="O153" i="1"/>
  <c r="J153" i="1"/>
  <c r="D153" i="1"/>
  <c r="T152" i="1"/>
  <c r="O152" i="1"/>
  <c r="J152" i="1"/>
  <c r="O149" i="1"/>
  <c r="Y149" i="1" s="1"/>
  <c r="T148" i="1"/>
  <c r="Y148" i="1" s="1"/>
  <c r="J148" i="1"/>
  <c r="D148" i="1"/>
  <c r="T147" i="1"/>
  <c r="Z147" i="1" s="1"/>
  <c r="O147" i="1"/>
  <c r="J147" i="1"/>
  <c r="D147" i="1"/>
  <c r="T145" i="1"/>
  <c r="O145" i="1"/>
  <c r="D145" i="1"/>
  <c r="T144" i="1"/>
  <c r="O144" i="1"/>
  <c r="J144" i="1"/>
  <c r="D144" i="1"/>
  <c r="T143" i="1"/>
  <c r="O143" i="1"/>
  <c r="D143" i="1"/>
  <c r="Y142" i="1"/>
  <c r="J142" i="1"/>
  <c r="D142" i="1"/>
  <c r="T141" i="1"/>
  <c r="O141" i="1"/>
  <c r="D141" i="1"/>
  <c r="T140" i="1"/>
  <c r="O140" i="1"/>
  <c r="J140" i="1"/>
  <c r="D140" i="1"/>
  <c r="T139" i="1"/>
  <c r="O139" i="1"/>
  <c r="J139" i="1"/>
  <c r="T138" i="1"/>
  <c r="O138" i="1"/>
  <c r="J138" i="1"/>
  <c r="D138" i="1"/>
  <c r="T137" i="1"/>
  <c r="O137" i="1"/>
  <c r="J137" i="1"/>
  <c r="D137" i="1"/>
  <c r="T135" i="1"/>
  <c r="O135" i="1"/>
  <c r="J135" i="1"/>
  <c r="D135" i="1"/>
  <c r="T134" i="1"/>
  <c r="Z134" i="1" s="1"/>
  <c r="O134" i="1"/>
  <c r="D134" i="1"/>
  <c r="T133" i="1"/>
  <c r="O133" i="1"/>
  <c r="D133" i="1"/>
  <c r="T132" i="1"/>
  <c r="O132" i="1"/>
  <c r="J132" i="1"/>
  <c r="D132" i="1"/>
  <c r="T131" i="1"/>
  <c r="O131" i="1"/>
  <c r="J131" i="1"/>
  <c r="D131" i="1"/>
  <c r="T130" i="1"/>
  <c r="O130" i="1"/>
  <c r="J130" i="1"/>
  <c r="D130" i="1"/>
  <c r="T129" i="1"/>
  <c r="O129" i="1"/>
  <c r="J129" i="1"/>
  <c r="D129" i="1"/>
  <c r="T128" i="1"/>
  <c r="O128" i="1"/>
  <c r="J128" i="1"/>
  <c r="D128" i="1"/>
  <c r="T127" i="1"/>
  <c r="O127" i="1"/>
  <c r="J127" i="1"/>
  <c r="D127" i="1"/>
  <c r="T126" i="1"/>
  <c r="O126" i="1"/>
  <c r="J126" i="1"/>
  <c r="D126" i="1"/>
  <c r="T125" i="1"/>
  <c r="O125" i="1"/>
  <c r="J125" i="1"/>
  <c r="D125" i="1"/>
  <c r="T124" i="1"/>
  <c r="O124" i="1"/>
  <c r="J124" i="1"/>
  <c r="D124" i="1"/>
  <c r="T123" i="1"/>
  <c r="O123" i="1"/>
  <c r="J123" i="1"/>
  <c r="D123" i="1"/>
  <c r="T122" i="1"/>
  <c r="O122" i="1"/>
  <c r="J122" i="1"/>
  <c r="D122" i="1"/>
  <c r="T121" i="1"/>
  <c r="O121" i="1"/>
  <c r="J121" i="1"/>
  <c r="D121" i="1"/>
  <c r="T120" i="1"/>
  <c r="O120" i="1"/>
  <c r="J120" i="1"/>
  <c r="D120" i="1"/>
  <c r="T119" i="1"/>
  <c r="J119" i="1"/>
  <c r="D119" i="1"/>
  <c r="T118" i="1"/>
  <c r="O118" i="1"/>
  <c r="J118" i="1"/>
  <c r="D118" i="1"/>
  <c r="T117" i="1"/>
  <c r="O117" i="1"/>
  <c r="J117" i="1"/>
  <c r="D117" i="1"/>
  <c r="T116" i="1"/>
  <c r="O116" i="1"/>
  <c r="J116" i="1"/>
  <c r="D116" i="1"/>
  <c r="T115" i="1"/>
  <c r="O115" i="1"/>
  <c r="J115" i="1"/>
  <c r="D115" i="1"/>
  <c r="T114" i="1"/>
  <c r="O114" i="1"/>
  <c r="J114" i="1"/>
  <c r="D114" i="1"/>
  <c r="T113" i="1"/>
  <c r="O113" i="1"/>
  <c r="J113" i="1"/>
  <c r="D113" i="1"/>
  <c r="T112" i="1"/>
  <c r="O112" i="1"/>
  <c r="J112" i="1"/>
  <c r="D112" i="1"/>
  <c r="T111" i="1"/>
  <c r="O111" i="1"/>
  <c r="J111" i="1"/>
  <c r="D111" i="1"/>
  <c r="T110" i="1"/>
  <c r="O110" i="1"/>
  <c r="J110" i="1"/>
  <c r="D110" i="1"/>
  <c r="T109" i="1"/>
  <c r="Z109" i="1" s="1"/>
  <c r="O109" i="1"/>
  <c r="J109" i="1"/>
  <c r="D109" i="1"/>
  <c r="T108" i="1"/>
  <c r="O108" i="1"/>
  <c r="J108" i="1"/>
  <c r="D108" i="1"/>
  <c r="T107" i="1"/>
  <c r="O107" i="1"/>
  <c r="J107" i="1"/>
  <c r="D107" i="1"/>
  <c r="T106" i="1"/>
  <c r="O106" i="1"/>
  <c r="J106" i="1"/>
  <c r="D106" i="1"/>
  <c r="T105" i="1"/>
  <c r="O105" i="1"/>
  <c r="J105" i="1"/>
  <c r="D105" i="1"/>
  <c r="T104" i="1"/>
  <c r="O104" i="1"/>
  <c r="J104" i="1"/>
  <c r="D104" i="1"/>
  <c r="T103" i="1"/>
  <c r="O103" i="1"/>
  <c r="J103" i="1"/>
  <c r="D103" i="1"/>
  <c r="T102" i="1"/>
  <c r="O102" i="1"/>
  <c r="J102" i="1"/>
  <c r="D102" i="1"/>
  <c r="T101" i="1"/>
  <c r="O101" i="1"/>
  <c r="J101" i="1"/>
  <c r="D101" i="1"/>
  <c r="T100" i="1"/>
  <c r="O100" i="1"/>
  <c r="J100" i="1"/>
  <c r="D100" i="1"/>
  <c r="T99" i="1"/>
  <c r="O99" i="1"/>
  <c r="J99" i="1"/>
  <c r="D99" i="1"/>
  <c r="T98" i="1"/>
  <c r="O98" i="1"/>
  <c r="J98" i="1"/>
  <c r="D98" i="1"/>
  <c r="T97" i="1"/>
  <c r="J97" i="1"/>
  <c r="D97" i="1"/>
  <c r="T96" i="1"/>
  <c r="O96" i="1"/>
  <c r="J96" i="1"/>
  <c r="D96" i="1"/>
  <c r="T95" i="1"/>
  <c r="O95" i="1"/>
  <c r="D95" i="1"/>
  <c r="J94" i="1"/>
  <c r="Z94" i="1" s="1"/>
  <c r="D94" i="1"/>
  <c r="T93" i="1"/>
  <c r="O93" i="1"/>
  <c r="D93" i="1"/>
  <c r="T92" i="1"/>
  <c r="O92" i="1"/>
  <c r="J92" i="1"/>
  <c r="D92" i="1"/>
  <c r="T91" i="1"/>
  <c r="O91" i="1"/>
  <c r="D91" i="1"/>
  <c r="T90" i="1"/>
  <c r="O90" i="1"/>
  <c r="J90" i="1"/>
  <c r="D90" i="1"/>
  <c r="T89" i="1"/>
  <c r="O89" i="1"/>
  <c r="J89" i="1"/>
  <c r="D89" i="1"/>
  <c r="T88" i="1"/>
  <c r="O88" i="1"/>
  <c r="J88" i="1"/>
  <c r="D88" i="1"/>
  <c r="T87" i="1"/>
  <c r="O87" i="1"/>
  <c r="J87" i="1"/>
  <c r="D87" i="1"/>
  <c r="T86" i="1"/>
  <c r="O86" i="1"/>
  <c r="J86" i="1"/>
  <c r="D86" i="1"/>
  <c r="T85" i="1"/>
  <c r="O85" i="1"/>
  <c r="J85" i="1"/>
  <c r="D85" i="1"/>
  <c r="T84" i="1"/>
  <c r="Z84" i="1" s="1"/>
  <c r="O84" i="1"/>
  <c r="D84" i="1"/>
  <c r="T83" i="1"/>
  <c r="O83" i="1"/>
  <c r="J83" i="1"/>
  <c r="D83" i="1"/>
  <c r="T82" i="1"/>
  <c r="O82" i="1"/>
  <c r="J82" i="1"/>
  <c r="T81" i="1"/>
  <c r="O81" i="1"/>
  <c r="J81" i="1"/>
  <c r="D81" i="1"/>
  <c r="T80" i="1"/>
  <c r="O80" i="1"/>
  <c r="J80" i="1"/>
  <c r="D80" i="1"/>
  <c r="T79" i="1"/>
  <c r="O79" i="1"/>
  <c r="J79" i="1"/>
  <c r="D79" i="1"/>
  <c r="T78" i="1"/>
  <c r="Z78" i="1" s="1"/>
  <c r="O78" i="1"/>
  <c r="T77" i="1"/>
  <c r="O77" i="1"/>
  <c r="J77" i="1"/>
  <c r="D77" i="1"/>
  <c r="T76" i="1"/>
  <c r="O76" i="1"/>
  <c r="J76" i="1"/>
  <c r="T75" i="1"/>
  <c r="O75" i="1"/>
  <c r="J75" i="1"/>
  <c r="D75" i="1"/>
  <c r="T74" i="1"/>
  <c r="O74" i="1"/>
  <c r="J74" i="1"/>
  <c r="D74" i="1"/>
  <c r="T73" i="1"/>
  <c r="O73" i="1"/>
  <c r="J73" i="1"/>
  <c r="D73" i="1"/>
  <c r="T72" i="1"/>
  <c r="O72" i="1"/>
  <c r="J72" i="1"/>
  <c r="D72" i="1"/>
  <c r="T71" i="1"/>
  <c r="O71" i="1"/>
  <c r="D71" i="1"/>
  <c r="T70" i="1"/>
  <c r="O70" i="1"/>
  <c r="J70" i="1"/>
  <c r="D70" i="1"/>
  <c r="T69" i="1"/>
  <c r="O69" i="1"/>
  <c r="J69" i="1"/>
  <c r="D69" i="1"/>
  <c r="T68" i="1"/>
  <c r="O68" i="1"/>
  <c r="J68" i="1"/>
  <c r="D68" i="1"/>
  <c r="T67" i="1"/>
  <c r="J67" i="1"/>
  <c r="D67" i="1"/>
  <c r="T66" i="1"/>
  <c r="O66" i="1"/>
  <c r="D66" i="1"/>
  <c r="T65" i="1"/>
  <c r="O65" i="1"/>
  <c r="J65" i="1"/>
  <c r="T61" i="1"/>
  <c r="O61" i="1"/>
  <c r="J61" i="1"/>
  <c r="D61" i="1"/>
  <c r="T60" i="1"/>
  <c r="Y60" i="1" s="1"/>
  <c r="T59" i="1"/>
  <c r="O59" i="1"/>
  <c r="J59" i="1"/>
  <c r="D59" i="1"/>
  <c r="T58" i="1"/>
  <c r="O58" i="1"/>
  <c r="J58" i="1"/>
  <c r="D58" i="1"/>
  <c r="T57" i="1"/>
  <c r="O57" i="1"/>
  <c r="J57" i="1"/>
  <c r="D57" i="1"/>
  <c r="T56" i="1"/>
  <c r="O56" i="1"/>
  <c r="J56" i="1"/>
  <c r="D56" i="1"/>
  <c r="T55" i="1"/>
  <c r="O55" i="1"/>
  <c r="J55" i="1"/>
  <c r="D55" i="1"/>
  <c r="T54" i="1"/>
  <c r="O54" i="1"/>
  <c r="J54" i="1"/>
  <c r="D54" i="1"/>
  <c r="T53" i="1"/>
  <c r="O53" i="1"/>
  <c r="J53" i="1"/>
  <c r="D53" i="1"/>
  <c r="T52" i="1"/>
  <c r="O52" i="1"/>
  <c r="J52" i="1"/>
  <c r="D52" i="1"/>
  <c r="T51" i="1"/>
  <c r="O51" i="1"/>
  <c r="J51" i="1"/>
  <c r="D51" i="1"/>
  <c r="T50" i="1"/>
  <c r="O50" i="1"/>
  <c r="D50" i="1"/>
  <c r="T48" i="1"/>
  <c r="O48" i="1"/>
  <c r="D48" i="1"/>
  <c r="T47" i="1"/>
  <c r="O47" i="1"/>
  <c r="J47" i="1"/>
  <c r="D47" i="1"/>
  <c r="T46" i="1"/>
  <c r="O46" i="1"/>
  <c r="J46" i="1"/>
  <c r="D46" i="1"/>
  <c r="T45" i="1"/>
  <c r="O45" i="1"/>
  <c r="J45" i="1"/>
  <c r="D45" i="1"/>
  <c r="T44" i="1"/>
  <c r="O44" i="1"/>
  <c r="J44" i="1"/>
  <c r="D44" i="1"/>
  <c r="T43" i="1"/>
  <c r="O43" i="1"/>
  <c r="J43" i="1"/>
  <c r="D43" i="1"/>
  <c r="T42" i="1"/>
  <c r="O42" i="1"/>
  <c r="J42" i="1"/>
  <c r="D42" i="1"/>
  <c r="T41" i="1"/>
  <c r="J41" i="1"/>
  <c r="T40" i="1"/>
  <c r="O40" i="1"/>
  <c r="D40" i="1"/>
  <c r="T39" i="1"/>
  <c r="O39" i="1"/>
  <c r="J39" i="1"/>
  <c r="D39" i="1"/>
  <c r="T38" i="1"/>
  <c r="O38" i="1"/>
  <c r="J38" i="1"/>
  <c r="D38" i="1"/>
  <c r="T37" i="1"/>
  <c r="O37" i="1"/>
  <c r="D37" i="1"/>
  <c r="T36" i="1"/>
  <c r="O36" i="1"/>
  <c r="J36" i="1"/>
  <c r="D36" i="1"/>
  <c r="T35" i="1"/>
  <c r="O35" i="1"/>
  <c r="J35" i="1"/>
  <c r="D35" i="1"/>
  <c r="T34" i="1"/>
  <c r="O34" i="1"/>
  <c r="J34" i="1"/>
  <c r="D34" i="1"/>
  <c r="T33" i="1"/>
  <c r="O33" i="1"/>
  <c r="J33" i="1"/>
  <c r="D33" i="1"/>
  <c r="T32" i="1"/>
  <c r="Z32" i="1" s="1"/>
  <c r="O32" i="1"/>
  <c r="D32" i="1"/>
  <c r="T31" i="1"/>
  <c r="O31" i="1"/>
  <c r="J31" i="1"/>
  <c r="D31" i="1"/>
  <c r="T30" i="1"/>
  <c r="O30" i="1"/>
  <c r="Y30" i="1" s="1"/>
  <c r="J30" i="1"/>
  <c r="D30" i="1"/>
  <c r="T29" i="1"/>
  <c r="O29" i="1"/>
  <c r="J29" i="1"/>
  <c r="D29" i="1"/>
  <c r="T28" i="1"/>
  <c r="O28" i="1"/>
  <c r="D28" i="1"/>
  <c r="T27" i="1"/>
  <c r="O27" i="1"/>
  <c r="J27" i="1"/>
  <c r="D27" i="1"/>
  <c r="T26" i="1"/>
  <c r="O26" i="1"/>
  <c r="J26" i="1"/>
  <c r="D26" i="1"/>
  <c r="T25" i="1"/>
  <c r="O25" i="1"/>
  <c r="J25" i="1"/>
  <c r="D25" i="1"/>
  <c r="T24" i="1"/>
  <c r="O24" i="1"/>
  <c r="J24" i="1"/>
  <c r="D24" i="1"/>
  <c r="T23" i="1"/>
  <c r="J23" i="1"/>
  <c r="D23" i="1"/>
  <c r="T22" i="1"/>
  <c r="O22" i="1"/>
  <c r="J22" i="1"/>
  <c r="D22" i="1"/>
  <c r="T21" i="1"/>
  <c r="O21" i="1"/>
  <c r="J21" i="1"/>
  <c r="D21" i="1"/>
  <c r="T20" i="1"/>
  <c r="Z20" i="1" s="1"/>
  <c r="O20" i="1"/>
  <c r="D20" i="1"/>
  <c r="T19" i="1"/>
  <c r="O19" i="1"/>
  <c r="J19" i="1"/>
  <c r="D19" i="1"/>
  <c r="T18" i="1"/>
  <c r="O18" i="1"/>
  <c r="J18" i="1"/>
  <c r="D18" i="1"/>
  <c r="T17" i="1"/>
  <c r="O17" i="1"/>
  <c r="J17" i="1"/>
  <c r="D17" i="1"/>
  <c r="T16" i="1"/>
  <c r="O16" i="1"/>
  <c r="J16" i="1"/>
  <c r="D16" i="1"/>
  <c r="T15" i="1"/>
  <c r="O15" i="1"/>
  <c r="J15" i="1"/>
  <c r="D15" i="1"/>
  <c r="T14" i="1"/>
  <c r="O14" i="1"/>
  <c r="J14" i="1"/>
  <c r="D14" i="1"/>
  <c r="O13" i="1"/>
  <c r="J13" i="1"/>
  <c r="D13" i="1"/>
  <c r="T12" i="1"/>
  <c r="O12" i="1"/>
  <c r="L12" i="1"/>
  <c r="J12" i="1" s="1"/>
  <c r="D12" i="1"/>
  <c r="L11" i="1"/>
  <c r="K11" i="1"/>
  <c r="D11" i="1"/>
  <c r="L10" i="1"/>
  <c r="K10" i="1"/>
  <c r="D10" i="1"/>
  <c r="X9" i="1"/>
  <c r="W9" i="1"/>
  <c r="S9" i="1"/>
  <c r="R9" i="1"/>
  <c r="N9" i="1"/>
  <c r="M9" i="1"/>
  <c r="I9" i="1"/>
  <c r="H9" i="1"/>
  <c r="G9" i="1"/>
  <c r="F9" i="1"/>
  <c r="T8" i="1"/>
  <c r="O8" i="1"/>
  <c r="J8" i="1"/>
  <c r="D8" i="1"/>
  <c r="T7" i="1"/>
  <c r="O7" i="1"/>
  <c r="J7" i="1"/>
  <c r="D7" i="1"/>
  <c r="T6" i="1"/>
  <c r="O6" i="1"/>
  <c r="D6" i="1"/>
  <c r="T5" i="1"/>
  <c r="O5" i="1"/>
  <c r="J5" i="1"/>
  <c r="Y147" i="1" l="1"/>
  <c r="Y73" i="1"/>
  <c r="Z124" i="1"/>
  <c r="Z128" i="1"/>
  <c r="Z131" i="1"/>
  <c r="Z132" i="1"/>
  <c r="Z122" i="1"/>
  <c r="Z16" i="1"/>
  <c r="D154" i="1"/>
  <c r="Z143" i="1"/>
  <c r="Y144" i="1"/>
  <c r="Z141" i="1"/>
  <c r="Z145" i="1"/>
  <c r="Y140" i="1"/>
  <c r="Z139" i="1"/>
  <c r="Z111" i="1"/>
  <c r="Z148" i="1"/>
  <c r="Z7" i="1"/>
  <c r="Y7" i="1"/>
  <c r="Z8" i="1"/>
  <c r="Y8" i="1"/>
  <c r="Z76" i="1"/>
  <c r="Y77" i="1"/>
  <c r="Z81" i="1"/>
  <c r="Z96" i="1"/>
  <c r="Z104" i="1"/>
  <c r="Z106" i="1"/>
  <c r="Z108" i="1"/>
  <c r="Z120" i="1"/>
  <c r="Z118" i="1"/>
  <c r="Z92" i="1"/>
  <c r="Z90" i="1"/>
  <c r="Z102" i="1"/>
  <c r="Z116" i="1"/>
  <c r="Z114" i="1"/>
  <c r="Z113" i="1"/>
  <c r="Z75" i="1"/>
  <c r="Y90" i="1"/>
  <c r="Z91" i="1"/>
  <c r="Y92" i="1"/>
  <c r="Z93" i="1"/>
  <c r="Y94" i="1"/>
  <c r="Y96" i="1"/>
  <c r="Y102" i="1"/>
  <c r="Z103" i="1"/>
  <c r="Y104" i="1"/>
  <c r="Z105" i="1"/>
  <c r="Y106" i="1"/>
  <c r="Y108" i="1"/>
  <c r="Y110" i="1"/>
  <c r="Y112" i="1"/>
  <c r="Y115" i="1"/>
  <c r="Y117" i="1"/>
  <c r="Y119" i="1"/>
  <c r="Y123" i="1"/>
  <c r="Y127" i="1"/>
  <c r="Y129" i="1"/>
  <c r="Z5" i="1"/>
  <c r="Z72" i="1"/>
  <c r="Z140" i="1"/>
  <c r="Z142" i="1"/>
  <c r="Z144" i="1"/>
  <c r="Y40" i="1"/>
  <c r="Y57" i="1"/>
  <c r="Y68" i="1"/>
  <c r="Y70" i="1"/>
  <c r="Y72" i="1"/>
  <c r="Z110" i="1"/>
  <c r="Z112" i="1"/>
  <c r="Z107" i="1"/>
  <c r="Z153" i="1"/>
  <c r="Y153" i="1"/>
  <c r="Y44" i="1"/>
  <c r="Y43" i="1"/>
  <c r="Z95" i="1"/>
  <c r="Z135" i="1"/>
  <c r="Y135" i="1"/>
  <c r="Z133" i="1"/>
  <c r="Y133" i="1"/>
  <c r="Y131" i="1"/>
  <c r="Z130" i="1"/>
  <c r="Z126" i="1"/>
  <c r="Y125" i="1"/>
  <c r="Y121" i="1"/>
  <c r="Z152" i="1"/>
  <c r="Z138" i="1"/>
  <c r="Y138" i="1"/>
  <c r="Z137" i="1"/>
  <c r="Z101" i="1"/>
  <c r="Z100" i="1"/>
  <c r="Y100" i="1"/>
  <c r="Z99" i="1"/>
  <c r="Z98" i="1"/>
  <c r="Y98" i="1"/>
  <c r="Z97" i="1"/>
  <c r="Z89" i="1"/>
  <c r="Z88" i="1"/>
  <c r="Y88" i="1"/>
  <c r="Z87" i="1"/>
  <c r="Z86" i="1"/>
  <c r="Y86" i="1"/>
  <c r="Z85" i="1"/>
  <c r="Y84" i="1"/>
  <c r="Y82" i="1"/>
  <c r="Z83" i="1"/>
  <c r="Z82" i="1"/>
  <c r="Y39" i="1"/>
  <c r="Y36" i="1"/>
  <c r="Y31" i="1"/>
  <c r="Z46" i="1"/>
  <c r="Z49" i="1"/>
  <c r="Y53" i="1"/>
  <c r="Z54" i="1"/>
  <c r="Z55" i="1"/>
  <c r="Z56" i="1"/>
  <c r="Z57" i="1"/>
  <c r="Y61" i="1"/>
  <c r="Z43" i="1"/>
  <c r="V9" i="1"/>
  <c r="V154" i="1" s="1"/>
  <c r="Z65" i="1"/>
  <c r="Z67" i="1"/>
  <c r="Z68" i="1"/>
  <c r="Z69" i="1"/>
  <c r="Y6" i="1"/>
  <c r="O10" i="1"/>
  <c r="J11" i="1"/>
  <c r="T11" i="1"/>
  <c r="Y21" i="1"/>
  <c r="Z22" i="1"/>
  <c r="Y23" i="1"/>
  <c r="Z24" i="1"/>
  <c r="Y25" i="1"/>
  <c r="Z26" i="1"/>
  <c r="Y27" i="1"/>
  <c r="Z38" i="1"/>
  <c r="Z40" i="1"/>
  <c r="Y47" i="1"/>
  <c r="Y49" i="1"/>
  <c r="U9" i="1"/>
  <c r="J10" i="1"/>
  <c r="T10" i="1"/>
  <c r="Y15" i="1"/>
  <c r="Y17" i="1"/>
  <c r="Y38" i="1"/>
  <c r="Y46" i="1"/>
  <c r="Y55" i="1"/>
  <c r="Y67" i="1"/>
  <c r="Q9" i="1"/>
  <c r="Z23" i="1"/>
  <c r="Z25" i="1"/>
  <c r="Z37" i="1"/>
  <c r="Z41" i="1"/>
  <c r="Z42" i="1"/>
  <c r="Z51" i="1"/>
  <c r="Z58" i="1"/>
  <c r="Y69" i="1"/>
  <c r="Z70" i="1"/>
  <c r="Z27" i="1"/>
  <c r="Z45" i="1"/>
  <c r="Z50" i="1"/>
  <c r="Z59" i="1"/>
  <c r="O11" i="1"/>
  <c r="Z36" i="1"/>
  <c r="Y37" i="1"/>
  <c r="Z39" i="1"/>
  <c r="Y42" i="1"/>
  <c r="Z44" i="1"/>
  <c r="Y45" i="1"/>
  <c r="Z47" i="1"/>
  <c r="Y51" i="1"/>
  <c r="Z52" i="1"/>
  <c r="Z53" i="1"/>
  <c r="Y59" i="1"/>
  <c r="Z60" i="1"/>
  <c r="Z61" i="1"/>
  <c r="Z21" i="1"/>
  <c r="Z19" i="1"/>
  <c r="Y19" i="1"/>
  <c r="Z18" i="1"/>
  <c r="Z17" i="1"/>
  <c r="Y13" i="1"/>
  <c r="Z15" i="1"/>
  <c r="Z14" i="1"/>
  <c r="Z13" i="1"/>
  <c r="Z12" i="1"/>
  <c r="Y12" i="1"/>
  <c r="Y14" i="1"/>
  <c r="Y16" i="1"/>
  <c r="Y18" i="1"/>
  <c r="Y20" i="1"/>
  <c r="Y22" i="1"/>
  <c r="Y24" i="1"/>
  <c r="Y26" i="1"/>
  <c r="Z30" i="1"/>
  <c r="Z31" i="1"/>
  <c r="Z115" i="1"/>
  <c r="Z117" i="1"/>
  <c r="Z119" i="1"/>
  <c r="Z121" i="1"/>
  <c r="Z123" i="1"/>
  <c r="Z125" i="1"/>
  <c r="Z127" i="1"/>
  <c r="Z129" i="1"/>
  <c r="K9" i="1"/>
  <c r="K154" i="1" s="1"/>
  <c r="Y41" i="1"/>
  <c r="Y50" i="1"/>
  <c r="Y52" i="1"/>
  <c r="Y54" i="1"/>
  <c r="Y56" i="1"/>
  <c r="Y58" i="1"/>
  <c r="Y65" i="1"/>
  <c r="Z74" i="1"/>
  <c r="Y83" i="1"/>
  <c r="Y85" i="1"/>
  <c r="Y87" i="1"/>
  <c r="Y89" i="1"/>
  <c r="Y91" i="1"/>
  <c r="Y93" i="1"/>
  <c r="Y95" i="1"/>
  <c r="Y97" i="1"/>
  <c r="Y99" i="1"/>
  <c r="Y101" i="1"/>
  <c r="Y103" i="1"/>
  <c r="Y105" i="1"/>
  <c r="Y107" i="1"/>
  <c r="Y109" i="1"/>
  <c r="Y111" i="1"/>
  <c r="Y113" i="1"/>
  <c r="Y114" i="1"/>
  <c r="Y116" i="1"/>
  <c r="Y118" i="1"/>
  <c r="Y120" i="1"/>
  <c r="Y122" i="1"/>
  <c r="Y124" i="1"/>
  <c r="Y126" i="1"/>
  <c r="Y128" i="1"/>
  <c r="Y130" i="1"/>
  <c r="Y132" i="1"/>
  <c r="Y134" i="1"/>
  <c r="Y137" i="1"/>
  <c r="Y139" i="1"/>
  <c r="Y141" i="1"/>
  <c r="Y143" i="1"/>
  <c r="Y145" i="1"/>
  <c r="Y152" i="1"/>
  <c r="D9" i="1"/>
  <c r="L9" i="1"/>
  <c r="L154" i="1" s="1"/>
  <c r="Z48" i="1"/>
  <c r="Y48" i="1"/>
  <c r="Y74" i="1"/>
  <c r="Z66" i="1"/>
  <c r="Y66" i="1"/>
  <c r="Y5" i="1"/>
  <c r="Z77" i="1"/>
  <c r="Y76" i="1"/>
  <c r="Y75" i="1"/>
  <c r="Z71" i="1"/>
  <c r="Z73" i="1"/>
  <c r="Y71" i="1"/>
  <c r="Y81" i="1"/>
  <c r="Z79" i="1"/>
  <c r="Y79" i="1"/>
  <c r="Z80" i="1"/>
  <c r="Y80" i="1"/>
  <c r="Y78" i="1"/>
  <c r="Z35" i="1"/>
  <c r="Y35" i="1"/>
  <c r="Y33" i="1"/>
  <c r="Z33" i="1"/>
  <c r="Z28" i="1"/>
  <c r="Y34" i="1"/>
  <c r="Z34" i="1"/>
  <c r="Y32" i="1"/>
  <c r="Y29" i="1"/>
  <c r="Z29" i="1"/>
  <c r="Z6" i="1"/>
  <c r="Y28" i="1"/>
  <c r="Z10" i="1" l="1"/>
  <c r="Y10" i="1"/>
  <c r="T9" i="1"/>
  <c r="T154" i="1" s="1"/>
  <c r="U154" i="1"/>
  <c r="O9" i="1"/>
  <c r="O154" i="1" s="1"/>
  <c r="Q154" i="1"/>
  <c r="J9" i="1"/>
  <c r="J154" i="1" s="1"/>
  <c r="Y11" i="1"/>
  <c r="Z11" i="1"/>
  <c r="Z154" i="1" l="1"/>
  <c r="Z9" i="1"/>
  <c r="Y9" i="1"/>
  <c r="Y154" i="1"/>
</calcChain>
</file>

<file path=xl/sharedStrings.xml><?xml version="1.0" encoding="utf-8"?>
<sst xmlns="http://schemas.openxmlformats.org/spreadsheetml/2006/main" count="369" uniqueCount="335">
  <si>
    <t>№</t>
  </si>
  <si>
    <t>Ответственный исполнитель</t>
  </si>
  <si>
    <t>Всего</t>
  </si>
  <si>
    <t>в том числе за счет:</t>
  </si>
  <si>
    <t>федерального бюджета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</si>
  <si>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</si>
  <si>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</si>
  <si>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</si>
  <si>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</si>
  <si>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1.</t>
  </si>
  <si>
    <t xml:space="preserve">Наименование программы (подпрограммы) Государственная программа Республики Дагестан </t>
  </si>
  <si>
    <t>Фактически выделено финансовых средств на отчетный период</t>
  </si>
  <si>
    <t>В соответствии с распоряжением Правительства РД от 26 августа 2020г. № 209-р для реализации програмных мероприятий из резервного фонда Правительства РД выделено 10000,00 тыс. руб.</t>
  </si>
  <si>
    <t xml:space="preserve">Уточненный объем финансирования на отчетную дату </t>
  </si>
  <si>
    <t>Объем финансирования, предусмотренный в программе на 2023 год (в соответствии с постановлением Правительства РД об утверждении государственной программы)</t>
  </si>
  <si>
    <t xml:space="preserve">Предусмотрено в республиканском бюджете РД на 2023 год </t>
  </si>
  <si>
    <t>Взаимодействи с религиозными организациями и их государственная поддержка</t>
  </si>
  <si>
    <t>Экономическое развитие и инновационная экономика</t>
  </si>
  <si>
    <t>Развитие культуры в Республике Дагестан</t>
  </si>
  <si>
    <t>Подпрограмма "Развитие образования в сфере культуры"</t>
  </si>
  <si>
    <t>Подпрограмма "Культура и искусство"</t>
  </si>
  <si>
    <t>Подпрограмма "Обеспечение реализации государственной программы Республики Дагестан "Развитие культуры в Республике Дагестан"</t>
  </si>
  <si>
    <t>Развитие образования в Республике Дагестан</t>
  </si>
  <si>
    <t>Подпрограмма "Развитие дошкольного образования детей"</t>
  </si>
  <si>
    <t>Подпрограмма "Развитие общего образования детей"</t>
  </si>
  <si>
    <t>Подпрограмма "Развитие профессионального образования"</t>
  </si>
  <si>
    <t>Подпрограмма "Организация отдыха и оздоровления детей, подростков и молодежи"</t>
  </si>
  <si>
    <t>Подпрограмма "Будущее республики - одаренные дети"</t>
  </si>
  <si>
    <t>Подпрограмма "Русский язык"</t>
  </si>
  <si>
    <t>Подпрограмма "Обеспечение реализации государственной программы"</t>
  </si>
  <si>
    <t>Подпрограмма "Создание новых мест в общеобразовательных организациях Республики Дагестан в соответствии с прогнозируемой потрбностью и современными условиями обучения на 2016 -2025 годы"</t>
  </si>
  <si>
    <t xml:space="preserve">Развитие промышленности и повышение ее конкурентоспособности </t>
  </si>
  <si>
    <t>Подпрограмма  «Модернизация промышленности Республики Дагестан"</t>
  </si>
  <si>
    <t xml:space="preserve"> Подпрограмма "Развитие промышленной инфраструктуры и инфраструктуры поддержки деятельности в сфере промышленности"</t>
  </si>
  <si>
    <t>Подпрограмма "Развитие межрегиональных, международных и внэшнеэкономических связей Республики Дагестан"</t>
  </si>
  <si>
    <t>Подпрограмма "Развитие торговли в Республике Дагестан"</t>
  </si>
  <si>
    <t>Развитие сельского хозяйства и регулирование рынков сельскохозяйственной продукции, сырья и продовольствия</t>
  </si>
  <si>
    <t>Развитие отраслей агропромышленного комплекса</t>
  </si>
  <si>
    <t>Обеспечение реализации Программы</t>
  </si>
  <si>
    <t>Обеспечение общих условий функционирования отраслей агропромышленного комплекса</t>
  </si>
  <si>
    <t xml:space="preserve">Борьба с бруцеллёзом людей и сельскохозяйственных животных  </t>
  </si>
  <si>
    <t>Техническая и  технологическая модернизация,  инновационное развитие сельскохозяйственного производства</t>
  </si>
  <si>
    <t>Профилактика и ликвидация лейкоза крупного рогатого скота в хозяйствах Республики Дагестан</t>
  </si>
  <si>
    <t xml:space="preserve">Развитие мелиорации сельскохозяйственных земель </t>
  </si>
  <si>
    <t>Развитие территориальных автомобильных дорог республиканского, межмуниципального и местного значения Республики Дагестан</t>
  </si>
  <si>
    <t>Подпрограмма "Дорожное хозяйство"</t>
  </si>
  <si>
    <t>Подпрограмма «Автомобильные дороги»</t>
  </si>
  <si>
    <t>Развитие мировой юстиции в Республике Дагестан</t>
  </si>
  <si>
    <t>О противодействии коррупции Республики Дагестан</t>
  </si>
  <si>
    <t>Защита населения и территории от чрезвычайных ситуаций, обеспечение пожарной безопасности и безопасности людей на водных объектах в Республике Дагестан</t>
  </si>
  <si>
    <t>Подпрограмма "Комплексные меры по обеспечению пожарной безопасности в Республике Дагестан"</t>
  </si>
  <si>
    <t>Подпрограмма "Совершенствоание гражданской обороны Республики Дагестан"</t>
  </si>
  <si>
    <t>"Построение (развитие), внедрение и эксплуатация аппаратно-программного комплекса "Безпасный Дагестан"</t>
  </si>
  <si>
    <t>Подпрограмма "Обеспечение безопасности людей на водных объектах в Республике Дагестан"</t>
  </si>
  <si>
    <t>Переселение лакского населения Новолакского района на новое место жительства и восстановление Ауховского района</t>
  </si>
  <si>
    <t>Охрана окружающей среды в Республике Дагестан</t>
  </si>
  <si>
    <t>Подпрограмма «Охрана и воспроизводство объектов животного мира и среды их обитания в Республике Дагестан»</t>
  </si>
  <si>
    <t>Подпрограмма «Развитие минерально-сырьевой базы Республики Дагестан»</t>
  </si>
  <si>
    <t>Подпрограмма «Экологическое образование и просвещение населения в Республике Дагестан»</t>
  </si>
  <si>
    <t>Подпрограмма «Комплексная система управления отходами и вторичными материальными ресурсами в Республике Дагестан»</t>
  </si>
  <si>
    <t>Подпрограмма «Развитие водохозяйственного комплекса Республики Дагестан»</t>
  </si>
  <si>
    <t>Подпрограмма «Обеспечение реализации государственной программы Республики Дагестан»</t>
  </si>
  <si>
    <t>Развитие рыбохозяйственного комплекса</t>
  </si>
  <si>
    <t>Государственная охрана, сохранение, использование, популяризация объектов культурного наследия Республики Дагестан</t>
  </si>
  <si>
    <t>Управление государственным имуществом Республики Дагестан</t>
  </si>
  <si>
    <t>Цифровой Дагестан</t>
  </si>
  <si>
    <t>Развитие средств массовой информации в Республике Дагестан</t>
  </si>
  <si>
    <t>Комплексная программа противодействия идеологии терроризма в Республике Дагестан</t>
  </si>
  <si>
    <t>Реализация молодежной политики в Республике Дагестан</t>
  </si>
  <si>
    <t>Подпрограмма "Военно -- патриотиче ское воспитание граждан Российской Федерации в Республике Дагестан"</t>
  </si>
  <si>
    <t>Подпрограмма  "Поддержка молодежных инициатив в Республике Дагестан"</t>
  </si>
  <si>
    <t>Подпрограмма "Обеспечение реализации государстве нной программы Республики Дагестан "Реализация молодежно й политики в Республике Дагестан"</t>
  </si>
  <si>
    <t>Реализация государственной национальной политики в Республики Дагестан</t>
  </si>
  <si>
    <t>Подпрограмма "Формирование общероссийской гражданской идентичности и развитие национальных отношений в  Республике Дагестан"</t>
  </si>
  <si>
    <t>Подпрограмма "Развитие институтов гражданского общества в Республике Дагестан"</t>
  </si>
  <si>
    <t>Подпрограмма "Государственная поддержка казачьих обществ в Республике Дагестан"</t>
  </si>
  <si>
    <t>Подпрограмма "Социальная и культурная адаптация и интеграция иностранных граждан в Республике Дагестан"</t>
  </si>
  <si>
    <t>Подпрограмма "О поддержке соотечественников за рубежом"</t>
  </si>
  <si>
    <t>Подпрограмма "Профилактика и противодействие проявлениям эктримизмав Республике Дагестан"</t>
  </si>
  <si>
    <t>Комплексное развитие сельских территорий Республики Дагестан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</si>
  <si>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</si>
  <si>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</si>
  <si>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</si>
  <si>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Развитие физической культуры и спорта в Республике Дагестан</t>
  </si>
  <si>
    <t>Подпрограмма "Развитие физической культуры и массового спорта"</t>
  </si>
  <si>
    <t>Подпрограмма "Развитие спорта высших достижений и системы подготовки спортивного резерва"</t>
  </si>
  <si>
    <t>Подпрограмма «Развитие футбола в Республике Дагестан»</t>
  </si>
  <si>
    <t>Подпрограмма «Развитие инвалидного спорта в Республике Дагестан»</t>
  </si>
  <si>
    <t>Подпрограмма "Обеспечение управления физической культурой и спортом"</t>
  </si>
  <si>
    <t>Подпрограммма "Развитие студенческого спорта в РД"</t>
  </si>
  <si>
    <t>Развитие туристско-рекреационного комплекса и народных художественных промыслов в Республике Дагестан</t>
  </si>
  <si>
    <t>Развитие туристско-рекреационного комплекса в Республике Дагестан</t>
  </si>
  <si>
    <t xml:space="preserve">Развитие народных художественных промыслов и ремесел в Республике Дагестан </t>
  </si>
  <si>
    <t xml:space="preserve">Развитие сельского (аграрного) туризма в Республике Дагестан       </t>
  </si>
  <si>
    <t xml:space="preserve">Развитие санаторно-курортного комплекса Республики Дагестан </t>
  </si>
  <si>
    <t>Управление региональными и муниципальными финансами Республики Дагестан</t>
  </si>
  <si>
    <t>Создание условий для эффективного управления государственными и муниципальными фнансами в РД</t>
  </si>
  <si>
    <t>Обеспечение общественного порядка и противодействие преступности в Республике Дагестан</t>
  </si>
  <si>
    <t>Подпрограмма «Обеспечение общественного порядка и противодействие преступности в Республике Дагестан"</t>
  </si>
  <si>
    <t>Подпрограмма «Повышение правовой культуры населения Республики Дагестан"</t>
  </si>
  <si>
    <t>Профилактика правонарушений и преступлений несовершеннолетних в Республике Дагестан</t>
  </si>
  <si>
    <t>Развитие государственной гражданской службы Республики Дагестан, государственная поддержка развития муниципальной службы в Республике Дагестан</t>
  </si>
  <si>
    <t>Содействие занятости населения</t>
  </si>
  <si>
    <t>Подпрограмма "Активная политика занятости населения и социальная поддержка безработных граждан"</t>
  </si>
  <si>
    <t>Улучшение условий и охраны труда в Республике Дагестан</t>
  </si>
  <si>
    <t>Подпрограмма "Сопровождение инвалидов молодого возраста при получении ими профессионального  образования и содействия в последующем трудоустройстве"</t>
  </si>
  <si>
    <t>Социальная поддержка граждан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</si>
  <si>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</si>
  <si>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граждан"</t>
  </si>
  <si>
    <t>Подпрограмма "Совершенствование социальной поддержки семьи и детей"</t>
  </si>
  <si>
    <t>Подпрограмма «Повышение эффективности государственной поддержки  социально ориентированных некоммерческих организаций»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</si>
  <si>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</si>
  <si>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Доступная среда</t>
  </si>
  <si>
    <t>подпрограмма "Формирование системы комплексной реабилитации инвалидов и, втом числе детей-инвалидов в Республике Дагестан"</t>
  </si>
  <si>
    <t>Оказание содействия добровольному переселению в Республику Дагестан соотечественников, проживающих за рубежом"</t>
  </si>
  <si>
    <t xml:space="preserve">"Реализация дополнительных мероприятий в сфере занятости населения, направленных на снижение напряженности на рынке труда Республики Дагестан" </t>
  </si>
  <si>
    <t>Социально-экономическое развитие горных территорий</t>
  </si>
  <si>
    <t>Развитие лесного хозяйства в Республике Дагестан</t>
  </si>
  <si>
    <t>Подпрограмма "Обеспечение использования, охраны, защиты и воспроизводства лесов"</t>
  </si>
  <si>
    <t>Подпрограмма "Обеспечение реализации государственной программы Республики Дагестан "Развитие лесного хозяйства РД"</t>
  </si>
  <si>
    <t>Развитие здравоохранения в Республике Дагестан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</si>
  <si>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</si>
  <si>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</si>
  <si>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Подпрограмма "Охрана здоровья матери и ребенка в Республике Дагестан"</t>
  </si>
  <si>
    <t>Подпрограмма "Развитие медицинской реабилитации и санаторно-курортного лечения, в том числе детей"</t>
  </si>
  <si>
    <t>Подпрограмма «Совершенствование системы лекарственного обеспечения, в том числе в амбулаторных условиях»</t>
  </si>
  <si>
    <t>Подпрограмма "Кадровое обеспечение системы здравоохранения"</t>
  </si>
  <si>
    <t>Подпрограмма «Выполнение территориальной программы  обязательного медицинского страхования»</t>
  </si>
  <si>
    <t>Подпрограмма "Развитие информационных технологий в сфере здравоохрвнения"</t>
  </si>
  <si>
    <t>Подпрограмма"Борьба с сердечно-сосудистыми заболеваниями"</t>
  </si>
  <si>
    <t>Подпрограмма "Борьба с онкологическими заболеваниями"</t>
  </si>
  <si>
    <t>Подпрограмма"Развитие системы оказания паллиативной медицинской помощи"</t>
  </si>
  <si>
    <t>Подпрограмма"Мужское репродуктивное здоровье"</t>
  </si>
  <si>
    <t>Подпрограмма"Укрепление общественного здоровья"</t>
  </si>
  <si>
    <t>Государственная программа "Модернизация первичного звена здравоохранения Республики Дагестан"</t>
  </si>
  <si>
    <t xml:space="preserve">Государственная программа Республики Дагестан" Противодействие незаконному обороту наркотиков, профилактика наркомании, лечение и реабилитация наркозависимых в Республике Дагестан". </t>
  </si>
  <si>
    <t>Формирование современной городской среды в Республике Дагестан</t>
  </si>
  <si>
    <t>Развитие жилищного строительства в Республике Дагестан</t>
  </si>
  <si>
    <t>Оказание мер государственной поддержки в улучшении жилищных условий отдельным категориям граждан</t>
  </si>
  <si>
    <t>Повышение сейсмоустойчивости жилых домов, основных объектов и систем жизнеобеспечения Республики Дагестан</t>
  </si>
  <si>
    <t>Обеспечение жильем молодых семей</t>
  </si>
  <si>
    <t>Создание условий для обеспечния качественными услугами жилищно-коммунального хозяйства</t>
  </si>
  <si>
    <t>Госпрограмма Обеспечение развития и реализации городским округом с внутригородским делением "город Махачкала"функций столицы</t>
  </si>
  <si>
    <t>Государственная программа РД "Развитие топливно-энергетического комплекса Республики Дагестан"</t>
  </si>
  <si>
    <t xml:space="preserve">Государственная программа "Оптимальная для восстановления здоровья медицинская реабилитация в Республике Дагестан" </t>
  </si>
  <si>
    <t>Государственная программа "Повышение уровня финансовой грамотности"</t>
  </si>
  <si>
    <t>2.</t>
  </si>
  <si>
    <t>3.</t>
  </si>
  <si>
    <t>3.1.</t>
  </si>
  <si>
    <t>3.2.</t>
  </si>
  <si>
    <t>3.3.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</si>
  <si>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</si>
  <si>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</si>
  <si>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</si>
  <si>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</si>
  <si>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</si>
  <si>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</si>
  <si>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</si>
  <si>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</si>
  <si>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</si>
  <si>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 xml:space="preserve">5. </t>
  </si>
  <si>
    <t>5.1.</t>
  </si>
  <si>
    <t>5.2.</t>
  </si>
  <si>
    <t>5.3.</t>
  </si>
  <si>
    <t>5.4.</t>
  </si>
  <si>
    <t>6.</t>
  </si>
  <si>
    <t>6.1.</t>
  </si>
  <si>
    <t>6.2.</t>
  </si>
  <si>
    <t>6.3.</t>
  </si>
  <si>
    <t>6.4.</t>
  </si>
  <si>
    <t>6.5.</t>
  </si>
  <si>
    <t>6.6.</t>
  </si>
  <si>
    <t>6.7.</t>
  </si>
  <si>
    <t>7.</t>
  </si>
  <si>
    <t>7.1.</t>
  </si>
  <si>
    <t>7.2.</t>
  </si>
  <si>
    <t>7,3.</t>
  </si>
  <si>
    <t>8.</t>
  </si>
  <si>
    <t>9.</t>
  </si>
  <si>
    <t>10.</t>
  </si>
  <si>
    <t>10.1.</t>
  </si>
  <si>
    <t>10.2.</t>
  </si>
  <si>
    <t>10.3.</t>
  </si>
  <si>
    <t>10.4.</t>
  </si>
  <si>
    <t>10.5.</t>
  </si>
  <si>
    <t>11.</t>
  </si>
  <si>
    <t>12.</t>
  </si>
  <si>
    <t>12.1.</t>
  </si>
  <si>
    <t>12.2.</t>
  </si>
  <si>
    <t>12.3.</t>
  </si>
  <si>
    <t>12.4.</t>
  </si>
  <si>
    <t>12.5.</t>
  </si>
  <si>
    <t>12.6.</t>
  </si>
  <si>
    <t>13.</t>
  </si>
  <si>
    <t>14.</t>
  </si>
  <si>
    <t>14.1.</t>
  </si>
  <si>
    <t>15.</t>
  </si>
  <si>
    <t>16.</t>
  </si>
  <si>
    <t>17.</t>
  </si>
  <si>
    <t>18.</t>
  </si>
  <si>
    <t>19.</t>
  </si>
  <si>
    <t>20.</t>
  </si>
  <si>
    <t>20.1.</t>
  </si>
  <si>
    <t>20.2.</t>
  </si>
  <si>
    <t>20.3.</t>
  </si>
  <si>
    <t>21.</t>
  </si>
  <si>
    <t>21.1.</t>
  </si>
  <si>
    <t>21.2.</t>
  </si>
  <si>
    <t>21.3.</t>
  </si>
  <si>
    <t>21.4.</t>
  </si>
  <si>
    <t>21.5.</t>
  </si>
  <si>
    <t>21.6.</t>
  </si>
  <si>
    <t>22.</t>
  </si>
  <si>
    <t>22.1.</t>
  </si>
  <si>
    <t>22.2.</t>
  </si>
  <si>
    <t>22.3.</t>
  </si>
  <si>
    <t>23.</t>
  </si>
  <si>
    <t>23.1.</t>
  </si>
  <si>
    <t>23.2.</t>
  </si>
  <si>
    <t>23.4.</t>
  </si>
  <si>
    <t>23.5.</t>
  </si>
  <si>
    <t>23.6.</t>
  </si>
  <si>
    <t>23.7.</t>
  </si>
  <si>
    <t>24.</t>
  </si>
  <si>
    <t>24.1.</t>
  </si>
  <si>
    <t>24.2.</t>
  </si>
  <si>
    <t>24.4.</t>
  </si>
  <si>
    <t>24.5.</t>
  </si>
  <si>
    <t>25.</t>
  </si>
  <si>
    <t>26.</t>
  </si>
  <si>
    <t>26.1.</t>
  </si>
  <si>
    <t>26.2.</t>
  </si>
  <si>
    <t>26.4.</t>
  </si>
  <si>
    <t>26.5.</t>
  </si>
  <si>
    <t>27.</t>
  </si>
  <si>
    <t>28.</t>
  </si>
  <si>
    <t>28.1.</t>
  </si>
  <si>
    <t>28.2.</t>
  </si>
  <si>
    <t>28.3.</t>
  </si>
  <si>
    <t>29.</t>
  </si>
  <si>
    <t>29.1.</t>
  </si>
  <si>
    <t>29.2.</t>
  </si>
  <si>
    <t>29.3.</t>
  </si>
  <si>
    <t>29.4.</t>
  </si>
  <si>
    <t>29.5.</t>
  </si>
  <si>
    <t>30.</t>
  </si>
  <si>
    <t>30.2.</t>
  </si>
  <si>
    <t>31.</t>
  </si>
  <si>
    <t>32.</t>
  </si>
  <si>
    <t>33.</t>
  </si>
  <si>
    <t>34.</t>
  </si>
  <si>
    <t>34.1.</t>
  </si>
  <si>
    <t>34.2..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</si>
  <si>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</si>
  <si>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</si>
  <si>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</si>
  <si>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</si>
  <si>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</si>
  <si>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</si>
  <si>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</si>
  <si>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</si>
  <si>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</si>
  <si>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</si>
  <si>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</si>
  <si>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</si>
  <si>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</si>
  <si>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</si>
  <si>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39.1.</t>
  </si>
  <si>
    <t>39.2.</t>
  </si>
  <si>
    <t>39.3.</t>
  </si>
  <si>
    <t>39.4.</t>
  </si>
  <si>
    <t>39.5.</t>
  </si>
  <si>
    <t>40.</t>
  </si>
  <si>
    <t>41.</t>
  </si>
  <si>
    <t>41.1.</t>
  </si>
  <si>
    <t>42.</t>
  </si>
  <si>
    <t>4.9.</t>
  </si>
  <si>
    <t>Процент освоения  от профинансированной суммы</t>
  </si>
  <si>
    <t>Процент освоения  от уточненной суммы</t>
  </si>
  <si>
    <t>Агентство информации и печати Республики Дагестан</t>
  </si>
  <si>
    <t>Министерство культуры Республики Дагестан</t>
  </si>
  <si>
    <t>Администрация Главы и Правительства Республики Дагестан</t>
  </si>
  <si>
    <t>2.1.</t>
  </si>
  <si>
    <t>2.2.</t>
  </si>
  <si>
    <t>Агентство по предпринимательству и инвестициям Республики Дагестан</t>
  </si>
  <si>
    <t>Министерство по национальной политике и делам религий Республики Дагестан</t>
  </si>
  <si>
    <t>Министерство сельского хозяйства и продовольствия Республики Дагестан</t>
  </si>
  <si>
    <t>Министерство по делам молодежи Республики Дагестан</t>
  </si>
  <si>
    <t>Министерство науки и образования Республики Дагестан</t>
  </si>
  <si>
    <t>17.1.</t>
  </si>
  <si>
    <t>17.2.</t>
  </si>
  <si>
    <t>Подпрограмма "Формировнаие экосистемы для цифровой экономики"</t>
  </si>
  <si>
    <t>Подпрограмма "Информационная безопасность"</t>
  </si>
  <si>
    <t>Министерство цифрового развития Республики Дагестан</t>
  </si>
  <si>
    <t>17.3.</t>
  </si>
  <si>
    <t>Обеспечение деятельности ГАУ РД "Центр информационных технологий"</t>
  </si>
  <si>
    <t>Подпрограмма "Государсвтенная охрана, популяризация и формирование единого государственного реестра объектов культурного наследия (памятников истории и культуры) народов Российской Федерации"</t>
  </si>
  <si>
    <t>Министерство по физической культуре и спорту Республики Дагестан</t>
  </si>
  <si>
    <t>23.3.</t>
  </si>
  <si>
    <t>Подпрограмма «Развитие  профессионального образования в сфере физической культуры и спорта»</t>
  </si>
  <si>
    <t>Министерство юстиции Республики Дагестан</t>
  </si>
  <si>
    <t>Министерство здравоохранения Республики Дагестан</t>
  </si>
  <si>
    <t>Министерство финансов Республики Дагестан</t>
  </si>
  <si>
    <t>МЧС Дагестана</t>
  </si>
  <si>
    <t>Министерство промышленности и торговли Республики Дагестан</t>
  </si>
  <si>
    <t>Министерство транспорта и дорожного хозяйства Республики Дагестан</t>
  </si>
  <si>
    <t>Министерство туризма и народных художественных промыслов Республики Дагестан</t>
  </si>
  <si>
    <t>Комитет по лесному хозяйству Республики Дагестан</t>
  </si>
  <si>
    <t>Министерство энергетики Республики Дагестан</t>
  </si>
  <si>
    <t>Министерство труда и социального развития Республики Дагестан</t>
  </si>
  <si>
    <t>Министерство экономики и территориального развития Республики Дагестан</t>
  </si>
  <si>
    <t>Агентство по охране культурного наследия Республики Дагестан</t>
  </si>
  <si>
    <t>Министерство по земельным и имущественным отношениям Республики Дагестан</t>
  </si>
  <si>
    <t>Министерство природных ресурсов и экологии Республики Дагестан</t>
  </si>
  <si>
    <t>Управление Правительства РД по переселению</t>
  </si>
  <si>
    <t>41.2.</t>
  </si>
  <si>
    <t>41.3.</t>
  </si>
  <si>
    <t>Подпрограмма "Стимулирование использования газомоторного топлива и развития газозаправочной инфраструктуры в Республике Дагестан"</t>
  </si>
  <si>
    <t>Подпрограмма "Развитие зарядной инфраструктуры для транспортных средств с электродвигателями в Республике Дагестан"</t>
  </si>
  <si>
    <t xml:space="preserve"> Подпрограмма "Газификация населенных пунктов РД"</t>
  </si>
  <si>
    <t>Министерство строительства и архитектуры Республики Дагестан</t>
  </si>
  <si>
    <t>Переселение и обустройство граждан, проживающих в оползневой зоне на территории Республики Дагестан</t>
  </si>
  <si>
    <t>39.6.</t>
  </si>
  <si>
    <t>ИТОГО</t>
  </si>
  <si>
    <t>Сведения о выделении и освоении финансовых средств на выполнение мероприятий государственных программ за 3 квартал 2023 года</t>
  </si>
  <si>
    <t>Подпрограмма "Улучшение жилищных условий граждан, проживающих в селах"</t>
  </si>
  <si>
    <t>Подпрограмма  "Развитие малого и среднего предпринимательства в Республике Дагестан"</t>
  </si>
  <si>
    <t>Комитет по рыбному хозяйству Республики Дагестан</t>
  </si>
  <si>
    <t>Подпрограмма «Повышение безопасности дорожного движения"</t>
  </si>
  <si>
    <t>Подпрограмма "Развитие дополнительного образования детей"</t>
  </si>
  <si>
    <t>3676,758,0</t>
  </si>
  <si>
    <t xml:space="preserve">Подпрограмма "Создание благоприятных условий для привлечения инвестиций в экономику Республики Дагестан" 
</t>
  </si>
  <si>
    <t>35.15</t>
  </si>
  <si>
    <t>Подпрограмма "Обеспечение расширенного неонатального скрининга"</t>
  </si>
  <si>
    <t>Комплексное территориальное развитие муниципального образования "городской округ "город Дербент"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</si>
</sst>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d/m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2">
      <alignment horizontal="left" vertical="top" wrapText="1"/>
    </xf>
    <xf numFmtId="4" fontId="1" fillId="3" borderId="2">
      <alignment horizontal="right" vertical="top" shrinkToFit="1"/>
    </xf>
    <xf numFmtId="43" fontId="10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4" fontId="2" fillId="5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4" fontId="7" fillId="2" borderId="1" xfId="3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/>
    </xf>
    <xf numFmtId="4" fontId="9" fillId="2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90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16" fontId="2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shrinkToFit="1"/>
    </xf>
    <xf numFmtId="165" fontId="6" fillId="2" borderId="1" xfId="0" applyNumberFormat="1" applyFont="1" applyFill="1" applyBorder="1" applyAlignment="1">
      <alignment horizontal="center" vertical="center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center" vertical="center" wrapText="1" shrinkToFit="1"/>
    </xf>
    <xf numFmtId="4" fontId="9" fillId="2" borderId="1" xfId="0" applyNumberFormat="1" applyFont="1" applyFill="1" applyBorder="1" applyAlignment="1">
      <alignment horizontal="center" vertical="center" wrapText="1" shrinkToFit="1"/>
    </xf>
    <xf numFmtId="0" fontId="5" fillId="2" borderId="1" xfId="1" quotePrefix="1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left" vertical="top" wrapText="1"/>
    </xf>
    <xf numFmtId="4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shrinkToFit="1"/>
    </xf>
    <xf numFmtId="2" fontId="6" fillId="2" borderId="6" xfId="0" applyNumberFormat="1" applyFont="1" applyFill="1" applyBorder="1" applyAlignment="1">
      <alignment horizontal="center" vertical="center" wrapText="1" shrinkToFit="1"/>
    </xf>
    <xf numFmtId="2" fontId="9" fillId="2" borderId="6" xfId="0" applyNumberFormat="1" applyFont="1" applyFill="1" applyBorder="1" applyAlignment="1">
      <alignment horizontal="center" vertical="center" wrapText="1" shrinkToFit="1"/>
    </xf>
    <xf numFmtId="4" fontId="12" fillId="2" borderId="6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4" fontId="2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/>
    </xf>
    <xf numFmtId="4" fontId="2" fillId="9" borderId="1" xfId="0" applyNumberFormat="1" applyFont="1" applyFill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 vertical="center"/>
    </xf>
    <xf numFmtId="4" fontId="7" fillId="9" borderId="6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4" fontId="2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top"/>
    </xf>
    <xf numFmtId="0" fontId="2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center" wrapText="1"/>
    </xf>
    <xf numFmtId="4" fontId="7" fillId="9" borderId="1" xfId="3" applyNumberFormat="1" applyFont="1" applyFill="1" applyBorder="1" applyAlignment="1">
      <alignment horizontal="center" vertical="center" wrapText="1"/>
    </xf>
  </cellXfs>
  <cellStyles count="4">
    <cellStyle name="xl34" xfId="1"/>
    <cellStyle name="xl36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&#1043;&#1054;&#1057;%20&#1055;&#1056;&#1054;&#1043;&#1056;&#1040;&#1052;&#1052;&#1040;\2023\&#1087;&#1086;&#1083;&#1091;&#1075;&#1086;&#1076;&#1080;&#1077;\&#1086;&#1090;&#1095;&#1077;&#1090;%20&#1087;&#1086;%20&#1075;&#1086;&#1089;&#1087;&#1088;&#1086;&#1075;&#1088;&#1072;&#1084;&#1084;&#1077;%20&#1085;&#1072;%2001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3"/>
      <sheetName val="прил4"/>
      <sheetName val="прил5"/>
      <sheetName val="прил6"/>
      <sheetName val="01.07ю23г."/>
      <sheetName val="МФ на 30.06.2023"/>
      <sheetName val="Библиотеки"/>
      <sheetName val="Музеи"/>
    </sheetNames>
    <sheetDataSet>
      <sheetData sheetId="0" refreshError="1"/>
      <sheetData sheetId="1" refreshError="1"/>
      <sheetData sheetId="2" refreshError="1"/>
      <sheetData sheetId="3" refreshError="1">
        <row r="10">
          <cell r="G10">
            <v>1650021.9926</v>
          </cell>
        </row>
        <row r="11">
          <cell r="D11">
            <v>271622.37369000004</v>
          </cell>
        </row>
        <row r="12">
          <cell r="D12">
            <v>32204.5</v>
          </cell>
        </row>
        <row r="46">
          <cell r="D46">
            <v>1948083.7705299996</v>
          </cell>
        </row>
        <row r="47">
          <cell r="D47">
            <v>457655.62000000005</v>
          </cell>
        </row>
        <row r="223">
          <cell r="D223">
            <v>65783.089900000006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7"/>
  <sheetViews>
    <sheetView tabSelected="1" view="pageBreakPreview" zoomScale="50" zoomScaleNormal="50" zoomScaleSheetLayoutView="50" zoomScalePageLayoutView="62" workbookViewId="0">
      <pane xSplit="9" ySplit="8" topLeftCell="Q9" activePane="bottomRight" state="frozen"/>
      <selection pane="topRight" activeCell="J1" sqref="J1"/>
      <selection pane="bottomLeft" activeCell="A9" sqref="A9"/>
      <selection pane="bottomRight" activeCell="E22" sqref="E22"/>
    </sheetView>
  </sheetViews>
  <sheetFormatPr defaultRowHeight="23.25" x14ac:dyDescent="0.25"/>
  <cols>
    <col min="1" max="1" width="12.28515625" style="7" bestFit="1" customWidth="1"/>
    <col min="2" max="2" width="84.42578125" style="8" customWidth="1"/>
    <col min="3" max="3" width="36.140625" style="12" customWidth="1"/>
    <col min="4" max="4" width="36.5703125" style="12" customWidth="1"/>
    <col min="5" max="5" width="26.28515625" style="3" customWidth="1"/>
    <col min="6" max="6" width="28.42578125" style="3" customWidth="1"/>
    <col min="7" max="7" width="20.85546875" style="3" customWidth="1"/>
    <col min="8" max="8" width="21.85546875" style="70" customWidth="1"/>
    <col min="9" max="9" width="34" style="18" customWidth="1"/>
    <col min="10" max="10" width="34" style="73" customWidth="1"/>
    <col min="11" max="11" width="24.42578125" style="6" customWidth="1"/>
    <col min="12" max="12" width="27.42578125" style="6" customWidth="1"/>
    <col min="13" max="13" width="25.28515625" style="6" customWidth="1"/>
    <col min="14" max="14" width="21.28515625" style="6" customWidth="1"/>
    <col min="15" max="15" width="27.140625" style="19" customWidth="1"/>
    <col min="16" max="16" width="24.85546875" style="3" customWidth="1"/>
    <col min="17" max="17" width="27.85546875" style="3" customWidth="1"/>
    <col min="18" max="18" width="20" style="3" customWidth="1"/>
    <col min="19" max="19" width="20.7109375" style="3" customWidth="1"/>
    <col min="20" max="20" width="27.7109375" style="12" customWidth="1"/>
    <col min="21" max="21" width="27.85546875" style="3" customWidth="1"/>
    <col min="22" max="22" width="28.28515625" style="3" customWidth="1"/>
    <col min="23" max="23" width="17.85546875" style="3" customWidth="1"/>
    <col min="24" max="24" width="24.28515625" style="3" customWidth="1"/>
    <col min="25" max="25" width="20" style="3" customWidth="1"/>
    <col min="26" max="26" width="18.28515625" style="12" customWidth="1"/>
    <col min="27" max="28" width="9.140625" style="3"/>
    <col min="29" max="29" width="12.85546875" style="3" customWidth="1"/>
    <col min="30" max="30" width="13.28515625" style="3" bestFit="1" customWidth="1"/>
    <col min="31" max="31" width="7" style="3" customWidth="1"/>
    <col min="32" max="32" width="21.140625" style="3" customWidth="1"/>
    <col min="33" max="33" width="14.85546875" style="3" bestFit="1" customWidth="1"/>
    <col min="34" max="34" width="13.5703125" style="3" bestFit="1" customWidth="1"/>
    <col min="35" max="16384" width="9.140625" style="3"/>
  </cols>
  <sheetData>
    <row r="1" spans="1:31" ht="55.5" customHeight="1" x14ac:dyDescent="0.25">
      <c r="A1" s="77" t="s">
        <v>324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9"/>
      <c r="Y1" s="25"/>
      <c r="Z1" s="26"/>
    </row>
    <row r="2" spans="1:31" s="4" customFormat="1" ht="135" x14ac:dyDescent="0.25">
      <c r="A2" s="81" t="s">
        <v>0</v>
      </c>
      <c r="B2" s="80" t="s">
        <v>10</v>
      </c>
      <c r="C2" s="80" t="s">
        <v>1</v>
      </c>
      <c r="D2" s="80" t="s">
        <v>14</v>
      </c>
      <c r="E2" s="80"/>
      <c r="F2" s="80"/>
      <c r="G2" s="80"/>
      <c r="H2" s="80"/>
      <c r="I2" s="82" t="s">
        <v>15</v>
      </c>
      <c r="J2" s="80" t="s">
        <v>13</v>
      </c>
      <c r="K2" s="80"/>
      <c r="L2" s="80"/>
      <c r="M2" s="80"/>
      <c r="N2" s="80"/>
      <c r="O2" s="80" t="s">
        <v>11</v>
      </c>
      <c r="P2" s="80"/>
      <c r="Q2" s="80"/>
      <c r="R2" s="80"/>
      <c r="S2" s="80"/>
      <c r="T2" s="80" t="s">
        <v>8</v>
      </c>
      <c r="U2" s="80"/>
      <c r="V2" s="80"/>
      <c r="W2" s="80"/>
      <c r="X2" s="80"/>
      <c r="Y2" s="24" t="s">
        <v>277</v>
      </c>
      <c r="Z2" s="24" t="s">
        <v>278</v>
      </c>
    </row>
    <row r="3" spans="1:31" s="4" customFormat="1" ht="18.75" customHeight="1" x14ac:dyDescent="0.25">
      <c r="A3" s="81"/>
      <c r="B3" s="80"/>
      <c r="C3" s="80"/>
      <c r="D3" s="81" t="s">
        <v>2</v>
      </c>
      <c r="E3" s="81" t="s">
        <v>3</v>
      </c>
      <c r="F3" s="81"/>
      <c r="G3" s="81"/>
      <c r="H3" s="81"/>
      <c r="I3" s="82"/>
      <c r="J3" s="79" t="s">
        <v>2</v>
      </c>
      <c r="K3" s="80" t="s">
        <v>3</v>
      </c>
      <c r="L3" s="80"/>
      <c r="M3" s="80"/>
      <c r="N3" s="80"/>
      <c r="O3" s="81" t="s">
        <v>2</v>
      </c>
      <c r="P3" s="80" t="s">
        <v>3</v>
      </c>
      <c r="Q3" s="80"/>
      <c r="R3" s="80"/>
      <c r="S3" s="80"/>
      <c r="T3" s="81" t="s">
        <v>2</v>
      </c>
      <c r="U3" s="80" t="s">
        <v>3</v>
      </c>
      <c r="V3" s="80"/>
      <c r="W3" s="80"/>
      <c r="X3" s="80"/>
      <c r="Y3" s="24"/>
      <c r="Z3" s="28"/>
    </row>
    <row r="4" spans="1:31" s="4" customFormat="1" ht="96" customHeight="1" x14ac:dyDescent="0.25">
      <c r="A4" s="81"/>
      <c r="B4" s="80"/>
      <c r="C4" s="80"/>
      <c r="D4" s="81"/>
      <c r="E4" s="29" t="s">
        <v>4</v>
      </c>
      <c r="F4" s="29" t="s">
        <v>5</v>
      </c>
      <c r="G4" s="29" t="s">
        <v>6</v>
      </c>
      <c r="H4" s="60" t="s">
        <v>7</v>
      </c>
      <c r="I4" s="82"/>
      <c r="J4" s="79"/>
      <c r="K4" s="29" t="s">
        <v>4</v>
      </c>
      <c r="L4" s="29" t="s">
        <v>5</v>
      </c>
      <c r="M4" s="29" t="s">
        <v>6</v>
      </c>
      <c r="N4" s="29" t="s">
        <v>7</v>
      </c>
      <c r="O4" s="81"/>
      <c r="P4" s="29" t="s">
        <v>4</v>
      </c>
      <c r="Q4" s="29" t="s">
        <v>5</v>
      </c>
      <c r="R4" s="29" t="s">
        <v>6</v>
      </c>
      <c r="S4" s="29" t="s">
        <v>7</v>
      </c>
      <c r="T4" s="81"/>
      <c r="U4" s="29" t="s">
        <v>4</v>
      </c>
      <c r="V4" s="29" t="s">
        <v>5</v>
      </c>
      <c r="W4" s="29" t="s">
        <v>6</v>
      </c>
      <c r="X4" s="29" t="s">
        <v>7</v>
      </c>
      <c r="Y4" s="29"/>
      <c r="Z4" s="28"/>
    </row>
    <row r="5" spans="1:31" s="21" customFormat="1" ht="112.5" x14ac:dyDescent="0.25">
      <c r="A5" s="25" t="s">
        <v>9</v>
      </c>
      <c r="B5" s="30" t="s">
        <v>16</v>
      </c>
      <c r="C5" s="25" t="s">
        <v>285</v>
      </c>
      <c r="D5" s="9">
        <f>SUM(E5,F5,G5,H5,)</f>
        <v>24000</v>
      </c>
      <c r="E5" s="9">
        <v>0</v>
      </c>
      <c r="F5" s="11">
        <v>24000</v>
      </c>
      <c r="G5" s="9">
        <v>0</v>
      </c>
      <c r="H5" s="61">
        <v>0</v>
      </c>
      <c r="I5" s="9">
        <v>24000</v>
      </c>
      <c r="J5" s="71">
        <f>SUM(K5,L5,M5,N5,)</f>
        <v>24000</v>
      </c>
      <c r="K5" s="9">
        <v>0</v>
      </c>
      <c r="L5" s="9">
        <v>24000</v>
      </c>
      <c r="M5" s="9">
        <v>0</v>
      </c>
      <c r="N5" s="9">
        <v>0</v>
      </c>
      <c r="O5" s="9">
        <f>SUM(P5,Q5,R5,S5,)</f>
        <v>23500</v>
      </c>
      <c r="P5" s="9">
        <v>0</v>
      </c>
      <c r="Q5" s="9">
        <v>23500</v>
      </c>
      <c r="R5" s="9">
        <v>0</v>
      </c>
      <c r="S5" s="9">
        <v>0</v>
      </c>
      <c r="T5" s="9">
        <f>SUM(U5,V5,W5,X5)</f>
        <v>20465</v>
      </c>
      <c r="U5" s="9">
        <v>0</v>
      </c>
      <c r="V5" s="9">
        <v>20465</v>
      </c>
      <c r="W5" s="9">
        <v>0</v>
      </c>
      <c r="X5" s="9">
        <v>0</v>
      </c>
      <c r="Y5" s="9">
        <f>T5/O5*100</f>
        <v>87.085106382978722</v>
      </c>
      <c r="Z5" s="31">
        <f>T5/J5*100</f>
        <v>85.270833333333329</v>
      </c>
      <c r="AA5" s="21" t="s">
        <v>12</v>
      </c>
    </row>
    <row r="6" spans="1:31" s="21" customFormat="1" ht="90" customHeight="1" x14ac:dyDescent="0.25">
      <c r="A6" s="25" t="s">
        <v>146</v>
      </c>
      <c r="B6" s="30" t="s">
        <v>17</v>
      </c>
      <c r="C6" s="80" t="s">
        <v>284</v>
      </c>
      <c r="D6" s="9">
        <f t="shared" ref="D6:D72" si="0">SUM(E6,F6,G6,H6,)</f>
        <v>506830.84</v>
      </c>
      <c r="E6" s="9">
        <f>SUM(E7:E8)</f>
        <v>294426.40000000002</v>
      </c>
      <c r="F6" s="9">
        <f>SUM(F7:F8)</f>
        <v>189629.44</v>
      </c>
      <c r="G6" s="9">
        <f>SUM(G7:G8)</f>
        <v>2500</v>
      </c>
      <c r="H6" s="61">
        <f>SUM(H7:H8)</f>
        <v>20275</v>
      </c>
      <c r="I6" s="9">
        <v>424831.01</v>
      </c>
      <c r="J6" s="71">
        <f>SUM(K6,L6,M6,N6,)</f>
        <v>423396.44000000006</v>
      </c>
      <c r="K6" s="9">
        <f>SUM(K7:K8)</f>
        <v>294426.40000000002</v>
      </c>
      <c r="L6" s="9">
        <f>SUM(L7:L8)</f>
        <v>128970.04000000001</v>
      </c>
      <c r="M6" s="9">
        <f>SUM(M7:M8)</f>
        <v>0</v>
      </c>
      <c r="N6" s="9">
        <f>SUM(N7:N8)</f>
        <v>0</v>
      </c>
      <c r="O6" s="9">
        <f t="shared" ref="O6:O72" si="1">SUM(P6,Q6,R6,S6,)</f>
        <v>379638.76</v>
      </c>
      <c r="P6" s="9">
        <f>SUM(P7:P8)</f>
        <v>288514.40000000002</v>
      </c>
      <c r="Q6" s="9">
        <f>SUM(Q7:Q8)</f>
        <v>91124.36</v>
      </c>
      <c r="R6" s="9">
        <f>SUM(R7:R8)</f>
        <v>0</v>
      </c>
      <c r="S6" s="9">
        <f>SUM(S7:S8)</f>
        <v>0</v>
      </c>
      <c r="T6" s="9">
        <f t="shared" ref="T6:T72" si="2">SUM(U6,V6,W6,X6)</f>
        <v>377844.46</v>
      </c>
      <c r="U6" s="9">
        <f>SUM(U7:U8)</f>
        <v>288514.40000000002</v>
      </c>
      <c r="V6" s="9">
        <f>SUM(V7:V8)</f>
        <v>89330.06</v>
      </c>
      <c r="W6" s="9">
        <f>SUM(W7:W8)</f>
        <v>0</v>
      </c>
      <c r="X6" s="9">
        <f>SUM(X7:X8)</f>
        <v>0</v>
      </c>
      <c r="Y6" s="9">
        <f t="shared" ref="Y6:Y72" si="3">T6/O6*100</f>
        <v>99.527366489132987</v>
      </c>
      <c r="Z6" s="31">
        <f t="shared" ref="Z6:Z72" si="4">T6/J6*100</f>
        <v>89.241293573465086</v>
      </c>
      <c r="AA6" s="22"/>
      <c r="AB6" s="22"/>
      <c r="AD6" s="83"/>
      <c r="AE6" s="83"/>
    </row>
    <row r="7" spans="1:31" s="15" customFormat="1" ht="61.5" customHeight="1" x14ac:dyDescent="0.25">
      <c r="A7" s="25" t="s">
        <v>282</v>
      </c>
      <c r="B7" s="32" t="s">
        <v>326</v>
      </c>
      <c r="C7" s="80"/>
      <c r="D7" s="9">
        <f t="shared" si="0"/>
        <v>475515.84</v>
      </c>
      <c r="E7" s="10">
        <v>294426.40000000002</v>
      </c>
      <c r="F7" s="10">
        <v>169314.44</v>
      </c>
      <c r="G7" s="10">
        <v>2500</v>
      </c>
      <c r="H7" s="62">
        <v>9275</v>
      </c>
      <c r="I7" s="9">
        <v>414516.01</v>
      </c>
      <c r="J7" s="71">
        <f t="shared" ref="J7:J72" si="5">SUM(K7,L7,M7,N7,)</f>
        <v>416201.14</v>
      </c>
      <c r="K7" s="10">
        <v>294426.40000000002</v>
      </c>
      <c r="L7" s="10">
        <v>121774.74</v>
      </c>
      <c r="M7" s="10">
        <v>0</v>
      </c>
      <c r="N7" s="10">
        <v>0</v>
      </c>
      <c r="O7" s="9">
        <f t="shared" si="1"/>
        <v>378270.09</v>
      </c>
      <c r="P7" s="10">
        <v>288514.40000000002</v>
      </c>
      <c r="Q7" s="10">
        <v>89755.69</v>
      </c>
      <c r="R7" s="10">
        <v>0</v>
      </c>
      <c r="S7" s="10">
        <v>0</v>
      </c>
      <c r="T7" s="9">
        <f t="shared" si="2"/>
        <v>376902.46</v>
      </c>
      <c r="U7" s="10">
        <v>288514.40000000002</v>
      </c>
      <c r="V7" s="10">
        <v>88388.06</v>
      </c>
      <c r="W7" s="10">
        <v>0</v>
      </c>
      <c r="X7" s="10">
        <v>0</v>
      </c>
      <c r="Y7" s="9">
        <f t="shared" si="3"/>
        <v>99.638451456735581</v>
      </c>
      <c r="Z7" s="31">
        <f t="shared" si="4"/>
        <v>90.557767333361937</v>
      </c>
      <c r="AA7" s="14"/>
      <c r="AB7" s="14"/>
      <c r="AD7" s="17"/>
      <c r="AE7" s="17"/>
    </row>
    <row r="8" spans="1:31" s="15" customFormat="1" ht="93" x14ac:dyDescent="0.25">
      <c r="A8" s="25" t="s">
        <v>283</v>
      </c>
      <c r="B8" s="32" t="s">
        <v>331</v>
      </c>
      <c r="C8" s="80"/>
      <c r="D8" s="9">
        <f t="shared" si="0"/>
        <v>31315</v>
      </c>
      <c r="E8" s="10">
        <v>0</v>
      </c>
      <c r="F8" s="10">
        <v>20315</v>
      </c>
      <c r="G8" s="10">
        <v>0</v>
      </c>
      <c r="H8" s="62">
        <v>11000</v>
      </c>
      <c r="I8" s="9">
        <v>10315</v>
      </c>
      <c r="J8" s="71">
        <f t="shared" si="5"/>
        <v>7195.3</v>
      </c>
      <c r="K8" s="10">
        <v>0</v>
      </c>
      <c r="L8" s="10">
        <v>7195.3</v>
      </c>
      <c r="M8" s="10">
        <v>0</v>
      </c>
      <c r="N8" s="10">
        <v>0</v>
      </c>
      <c r="O8" s="9">
        <f t="shared" si="1"/>
        <v>1368.67</v>
      </c>
      <c r="P8" s="10">
        <v>0</v>
      </c>
      <c r="Q8" s="10">
        <v>1368.67</v>
      </c>
      <c r="R8" s="10">
        <v>0</v>
      </c>
      <c r="S8" s="10">
        <v>0</v>
      </c>
      <c r="T8" s="9">
        <f t="shared" si="2"/>
        <v>942</v>
      </c>
      <c r="U8" s="10">
        <v>0</v>
      </c>
      <c r="V8" s="10">
        <v>942</v>
      </c>
      <c r="W8" s="10">
        <v>0</v>
      </c>
      <c r="X8" s="10">
        <v>0</v>
      </c>
      <c r="Y8" s="9">
        <f t="shared" si="3"/>
        <v>68.82594051159154</v>
      </c>
      <c r="Z8" s="31">
        <f t="shared" si="4"/>
        <v>13.091879421288896</v>
      </c>
      <c r="AA8" s="14"/>
      <c r="AB8" s="14"/>
      <c r="AD8" s="17"/>
      <c r="AE8" s="17"/>
    </row>
    <row r="9" spans="1:31" s="21" customFormat="1" ht="67.5" customHeight="1" x14ac:dyDescent="0.25">
      <c r="A9" s="25" t="s">
        <v>147</v>
      </c>
      <c r="B9" s="33" t="s">
        <v>18</v>
      </c>
      <c r="C9" s="80" t="s">
        <v>280</v>
      </c>
      <c r="D9" s="9">
        <f t="shared" si="0"/>
        <v>2641477.16</v>
      </c>
      <c r="E9" s="9">
        <f>E10+E11+E12</f>
        <v>355855.2</v>
      </c>
      <c r="F9" s="9">
        <f>F10+F11+F12</f>
        <v>2285621.96</v>
      </c>
      <c r="G9" s="9">
        <f>G10+G11+G12</f>
        <v>0</v>
      </c>
      <c r="H9" s="61">
        <f>H10+H11+H12</f>
        <v>0</v>
      </c>
      <c r="I9" s="9">
        <f>I10+I11+I12</f>
        <v>2641477.2099999995</v>
      </c>
      <c r="J9" s="71">
        <f>SUM(K9,L9,M9,N9,)</f>
        <v>2775349.3541199998</v>
      </c>
      <c r="K9" s="9">
        <f>K10+K11+K12</f>
        <v>489860.12000000005</v>
      </c>
      <c r="L9" s="9">
        <f>L10+L11+L12</f>
        <v>2285489.2341199997</v>
      </c>
      <c r="M9" s="9">
        <f>M10+M11+M12</f>
        <v>0</v>
      </c>
      <c r="N9" s="9">
        <f>N10+N11+N12</f>
        <v>0</v>
      </c>
      <c r="O9" s="9">
        <f t="shared" si="1"/>
        <v>2275516.4</v>
      </c>
      <c r="P9" s="9">
        <f>P10+P11+P12</f>
        <v>489860.1</v>
      </c>
      <c r="Q9" s="9">
        <f>Q10+Q11+Q12</f>
        <v>1785656.2999999998</v>
      </c>
      <c r="R9" s="9">
        <f>R10+R11+R12</f>
        <v>0</v>
      </c>
      <c r="S9" s="9">
        <f>S10+S11+S12</f>
        <v>0</v>
      </c>
      <c r="T9" s="9">
        <f>SUM(U9,V9,W9,X9)</f>
        <v>2223561.2999999998</v>
      </c>
      <c r="U9" s="9">
        <f>U10+U11+U12</f>
        <v>452189.6</v>
      </c>
      <c r="V9" s="9">
        <f>V10+V11+V12</f>
        <v>1771371.7</v>
      </c>
      <c r="W9" s="9">
        <f>W10+W11+W12</f>
        <v>0</v>
      </c>
      <c r="X9" s="9">
        <f>X10+X11+X12</f>
        <v>0</v>
      </c>
      <c r="Y9" s="9">
        <f t="shared" si="3"/>
        <v>97.71677760705218</v>
      </c>
      <c r="Z9" s="31">
        <f t="shared" si="4"/>
        <v>80.118248778271038</v>
      </c>
    </row>
    <row r="10" spans="1:31" ht="46.5" x14ac:dyDescent="0.25">
      <c r="A10" s="25" t="s">
        <v>148</v>
      </c>
      <c r="B10" s="34" t="s">
        <v>19</v>
      </c>
      <c r="C10" s="80"/>
      <c r="D10" s="9">
        <f t="shared" si="0"/>
        <v>283026.2</v>
      </c>
      <c r="E10" s="10">
        <v>12443.9</v>
      </c>
      <c r="F10" s="10">
        <v>270582.3</v>
      </c>
      <c r="G10" s="10">
        <v>0</v>
      </c>
      <c r="H10" s="62">
        <v>0</v>
      </c>
      <c r="I10" s="9">
        <v>283026.24</v>
      </c>
      <c r="J10" s="71">
        <f t="shared" si="5"/>
        <v>303826.87369000004</v>
      </c>
      <c r="K10" s="10">
        <f>[1]прил6!D12</f>
        <v>32204.5</v>
      </c>
      <c r="L10" s="10">
        <f>[1]прил6!D11</f>
        <v>271622.37369000004</v>
      </c>
      <c r="M10" s="10">
        <v>0</v>
      </c>
      <c r="N10" s="10">
        <v>0</v>
      </c>
      <c r="O10" s="9">
        <f t="shared" si="1"/>
        <v>236303.2</v>
      </c>
      <c r="P10" s="10">
        <v>32204.5</v>
      </c>
      <c r="Q10" s="10">
        <v>204098.7</v>
      </c>
      <c r="R10" s="10">
        <v>0</v>
      </c>
      <c r="S10" s="10">
        <v>0</v>
      </c>
      <c r="T10" s="9">
        <f t="shared" si="2"/>
        <v>236028.79999999999</v>
      </c>
      <c r="U10" s="10">
        <v>31943.8</v>
      </c>
      <c r="V10" s="10">
        <v>204085</v>
      </c>
      <c r="W10" s="10">
        <v>0</v>
      </c>
      <c r="X10" s="10">
        <v>0</v>
      </c>
      <c r="Y10" s="9">
        <f t="shared" si="3"/>
        <v>99.883878000805737</v>
      </c>
      <c r="Z10" s="31">
        <f t="shared" si="4"/>
        <v>77.685293974628578</v>
      </c>
    </row>
    <row r="11" spans="1:31" ht="39.75" customHeight="1" x14ac:dyDescent="0.25">
      <c r="A11" s="25" t="s">
        <v>149</v>
      </c>
      <c r="B11" s="34" t="s">
        <v>20</v>
      </c>
      <c r="C11" s="80"/>
      <c r="D11" s="9">
        <f t="shared" si="0"/>
        <v>2292535.1</v>
      </c>
      <c r="E11" s="10">
        <v>343411.3</v>
      </c>
      <c r="F11" s="10">
        <v>1949123.8</v>
      </c>
      <c r="G11" s="10">
        <v>0</v>
      </c>
      <c r="H11" s="62">
        <v>0</v>
      </c>
      <c r="I11" s="9">
        <v>2292535.11</v>
      </c>
      <c r="J11" s="71">
        <f t="shared" si="5"/>
        <v>2405739.3905299995</v>
      </c>
      <c r="K11" s="10">
        <f>[1]прил6!D47</f>
        <v>457655.62000000005</v>
      </c>
      <c r="L11" s="10">
        <f>[1]прил6!D46</f>
        <v>1948083.7705299996</v>
      </c>
      <c r="M11" s="10">
        <v>0</v>
      </c>
      <c r="N11" s="10">
        <v>0</v>
      </c>
      <c r="O11" s="9">
        <f t="shared" si="1"/>
        <v>1988736.2999999998</v>
      </c>
      <c r="P11" s="10">
        <v>457655.6</v>
      </c>
      <c r="Q11" s="10">
        <v>1531080.7</v>
      </c>
      <c r="R11" s="10">
        <v>0</v>
      </c>
      <c r="S11" s="10">
        <v>0</v>
      </c>
      <c r="T11" s="9">
        <f t="shared" si="2"/>
        <v>1940251.7</v>
      </c>
      <c r="U11" s="10">
        <v>420245.8</v>
      </c>
      <c r="V11" s="10">
        <v>1520005.9</v>
      </c>
      <c r="W11" s="10">
        <v>0</v>
      </c>
      <c r="X11" s="10">
        <v>0</v>
      </c>
      <c r="Y11" s="9">
        <f t="shared" si="3"/>
        <v>97.56203977369951</v>
      </c>
      <c r="Z11" s="31">
        <f t="shared" si="4"/>
        <v>80.650951122870808</v>
      </c>
    </row>
    <row r="12" spans="1:31" ht="69.75" x14ac:dyDescent="0.25">
      <c r="A12" s="25" t="s">
        <v>150</v>
      </c>
      <c r="B12" s="34" t="s">
        <v>21</v>
      </c>
      <c r="C12" s="80"/>
      <c r="D12" s="9">
        <f t="shared" si="0"/>
        <v>65915.86</v>
      </c>
      <c r="E12" s="10">
        <v>0</v>
      </c>
      <c r="F12" s="10">
        <v>65915.86</v>
      </c>
      <c r="G12" s="10">
        <v>0</v>
      </c>
      <c r="H12" s="62">
        <v>0</v>
      </c>
      <c r="I12" s="9">
        <v>65915.86</v>
      </c>
      <c r="J12" s="71">
        <f t="shared" si="5"/>
        <v>65783.089900000006</v>
      </c>
      <c r="K12" s="10">
        <v>0</v>
      </c>
      <c r="L12" s="10">
        <f>[1]прил6!D223</f>
        <v>65783.089900000006</v>
      </c>
      <c r="M12" s="10">
        <v>0</v>
      </c>
      <c r="N12" s="10">
        <v>0</v>
      </c>
      <c r="O12" s="9">
        <f t="shared" si="1"/>
        <v>50476.9</v>
      </c>
      <c r="P12" s="10">
        <v>0</v>
      </c>
      <c r="Q12" s="10">
        <v>50476.9</v>
      </c>
      <c r="R12" s="10">
        <v>0</v>
      </c>
      <c r="S12" s="10">
        <v>0</v>
      </c>
      <c r="T12" s="9">
        <f t="shared" si="2"/>
        <v>47280.800000000003</v>
      </c>
      <c r="U12" s="10">
        <v>0</v>
      </c>
      <c r="V12" s="10">
        <v>47280.800000000003</v>
      </c>
      <c r="W12" s="10">
        <v>0</v>
      </c>
      <c r="X12" s="10">
        <v>0</v>
      </c>
      <c r="Y12" s="9">
        <f t="shared" si="3"/>
        <v>93.668192777290201</v>
      </c>
      <c r="Z12" s="31">
        <f t="shared" si="4"/>
        <v>71.873790166855628</v>
      </c>
    </row>
    <row r="13" spans="1:31" s="21" customFormat="1" ht="67.5" customHeight="1" x14ac:dyDescent="0.25">
      <c r="A13" s="35" t="s">
        <v>151</v>
      </c>
      <c r="B13" s="33" t="s">
        <v>22</v>
      </c>
      <c r="C13" s="80" t="s">
        <v>288</v>
      </c>
      <c r="D13" s="9">
        <f t="shared" si="0"/>
        <v>63316670.769999996</v>
      </c>
      <c r="E13" s="31">
        <f>SUM(E14:E22)</f>
        <v>14154284.6</v>
      </c>
      <c r="F13" s="31">
        <f t="shared" ref="F13:I13" si="6">SUM(F14:F22)</f>
        <v>49162386.169999994</v>
      </c>
      <c r="G13" s="31">
        <f t="shared" si="6"/>
        <v>0</v>
      </c>
      <c r="H13" s="63">
        <f t="shared" si="6"/>
        <v>0</v>
      </c>
      <c r="I13" s="31">
        <f t="shared" si="6"/>
        <v>62456429.949999996</v>
      </c>
      <c r="J13" s="71">
        <f t="shared" si="5"/>
        <v>62666237.429999992</v>
      </c>
      <c r="K13" s="31">
        <f>SUM(K14:K22)</f>
        <v>14421095.379999997</v>
      </c>
      <c r="L13" s="31">
        <f t="shared" ref="L13:N13" si="7">SUM(L14:L22)</f>
        <v>48245142.049999997</v>
      </c>
      <c r="M13" s="31">
        <f t="shared" si="7"/>
        <v>0</v>
      </c>
      <c r="N13" s="31">
        <f t="shared" si="7"/>
        <v>0</v>
      </c>
      <c r="O13" s="9">
        <f t="shared" si="1"/>
        <v>45265855.129999995</v>
      </c>
      <c r="P13" s="31">
        <f>SUM(P14:P22)</f>
        <v>9471360.3399999999</v>
      </c>
      <c r="Q13" s="31">
        <f t="shared" ref="Q13:S13" si="8">SUM(Q14:Q22)</f>
        <v>35794494.789999999</v>
      </c>
      <c r="R13" s="31">
        <f t="shared" si="8"/>
        <v>0</v>
      </c>
      <c r="S13" s="31">
        <f t="shared" si="8"/>
        <v>0</v>
      </c>
      <c r="T13" s="9">
        <f>SUM(U13,V13,W13,X13)</f>
        <v>39219356.389999993</v>
      </c>
      <c r="U13" s="31">
        <f>SUM(U14:U22)</f>
        <v>6079941.4000000004</v>
      </c>
      <c r="V13" s="31">
        <f>SUM(V14:V22)</f>
        <v>33139414.989999995</v>
      </c>
      <c r="W13" s="31">
        <f t="shared" ref="V13:X13" si="9">SUM(W14:W22)</f>
        <v>0</v>
      </c>
      <c r="X13" s="31">
        <f t="shared" si="9"/>
        <v>0</v>
      </c>
      <c r="Y13" s="9">
        <f t="shared" si="3"/>
        <v>86.642252261368029</v>
      </c>
      <c r="Z13" s="31">
        <f t="shared" si="4"/>
        <v>62.584508019663943</v>
      </c>
    </row>
    <row r="14" spans="1:31" ht="46.5" x14ac:dyDescent="0.25">
      <c r="A14" s="35" t="s">
        <v>152</v>
      </c>
      <c r="B14" s="34" t="s">
        <v>23</v>
      </c>
      <c r="C14" s="80"/>
      <c r="D14" s="9">
        <f t="shared" si="0"/>
        <v>8044755.1299999999</v>
      </c>
      <c r="E14" s="11">
        <v>302883.5</v>
      </c>
      <c r="F14" s="11">
        <v>7741871.6299999999</v>
      </c>
      <c r="G14" s="11">
        <v>0</v>
      </c>
      <c r="H14" s="64">
        <v>0</v>
      </c>
      <c r="I14" s="31">
        <v>8249991.5499999998</v>
      </c>
      <c r="J14" s="71">
        <f t="shared" si="5"/>
        <v>8573991.0500000007</v>
      </c>
      <c r="K14" s="11">
        <v>573803.6</v>
      </c>
      <c r="L14" s="11">
        <v>8000187.4500000002</v>
      </c>
      <c r="M14" s="11">
        <v>0</v>
      </c>
      <c r="N14" s="11">
        <v>0</v>
      </c>
      <c r="O14" s="9">
        <f t="shared" si="1"/>
        <v>6108336.9900000002</v>
      </c>
      <c r="P14" s="11">
        <v>235541.12</v>
      </c>
      <c r="Q14" s="11">
        <v>5872795.8700000001</v>
      </c>
      <c r="R14" s="11">
        <v>0</v>
      </c>
      <c r="S14" s="11">
        <v>0</v>
      </c>
      <c r="T14" s="9">
        <f t="shared" si="2"/>
        <v>5438510.2599999998</v>
      </c>
      <c r="U14" s="11">
        <v>0</v>
      </c>
      <c r="V14" s="11">
        <v>5438510.2599999998</v>
      </c>
      <c r="W14" s="11">
        <v>0</v>
      </c>
      <c r="X14" s="11">
        <v>0</v>
      </c>
      <c r="Y14" s="9">
        <f t="shared" si="3"/>
        <v>89.034221080196161</v>
      </c>
      <c r="Z14" s="31">
        <f t="shared" si="4"/>
        <v>63.430323501445685</v>
      </c>
    </row>
    <row r="15" spans="1:31" ht="23.25" customHeight="1" x14ac:dyDescent="0.25">
      <c r="A15" s="35" t="s">
        <v>153</v>
      </c>
      <c r="B15" s="34" t="s">
        <v>24</v>
      </c>
      <c r="C15" s="80"/>
      <c r="D15" s="9">
        <f t="shared" si="0"/>
        <v>45539543.659999996</v>
      </c>
      <c r="E15" s="11">
        <v>8783346.5</v>
      </c>
      <c r="F15" s="11">
        <v>36756197.159999996</v>
      </c>
      <c r="G15" s="11">
        <v>0</v>
      </c>
      <c r="H15" s="64">
        <v>0</v>
      </c>
      <c r="I15" s="31">
        <v>44832433.640000001</v>
      </c>
      <c r="J15" s="71">
        <f t="shared" si="5"/>
        <v>43271744.219999999</v>
      </c>
      <c r="K15" s="11">
        <v>8761005.0299999993</v>
      </c>
      <c r="L15" s="11">
        <v>34510739.189999998</v>
      </c>
      <c r="M15" s="11">
        <v>0</v>
      </c>
      <c r="N15" s="11">
        <v>0</v>
      </c>
      <c r="O15" s="9">
        <f t="shared" si="1"/>
        <v>32640296.66</v>
      </c>
      <c r="P15" s="11">
        <v>6529808.6399999997</v>
      </c>
      <c r="Q15" s="11">
        <v>26110488.02</v>
      </c>
      <c r="R15" s="11">
        <v>0</v>
      </c>
      <c r="S15" s="11">
        <v>0</v>
      </c>
      <c r="T15" s="9">
        <f t="shared" si="2"/>
        <v>31655765.27</v>
      </c>
      <c r="U15" s="11">
        <v>6026662.7300000004</v>
      </c>
      <c r="V15" s="11">
        <v>25629102.539999999</v>
      </c>
      <c r="W15" s="11">
        <v>0</v>
      </c>
      <c r="X15" s="11">
        <v>0</v>
      </c>
      <c r="Y15" s="9">
        <f t="shared" si="3"/>
        <v>96.983693499310249</v>
      </c>
      <c r="Z15" s="31">
        <f t="shared" si="4"/>
        <v>73.155741328700259</v>
      </c>
    </row>
    <row r="16" spans="1:31" ht="46.5" x14ac:dyDescent="0.25">
      <c r="A16" s="35" t="s">
        <v>154</v>
      </c>
      <c r="B16" s="34" t="s">
        <v>329</v>
      </c>
      <c r="C16" s="80"/>
      <c r="D16" s="9">
        <f t="shared" si="0"/>
        <v>342186.48</v>
      </c>
      <c r="E16" s="11">
        <v>0</v>
      </c>
      <c r="F16" s="11">
        <v>342186.48</v>
      </c>
      <c r="G16" s="11">
        <v>0</v>
      </c>
      <c r="H16" s="64">
        <v>0</v>
      </c>
      <c r="I16" s="31">
        <v>376576.1</v>
      </c>
      <c r="J16" s="71">
        <f t="shared" si="5"/>
        <v>460448.4</v>
      </c>
      <c r="K16" s="11">
        <v>0</v>
      </c>
      <c r="L16" s="11">
        <v>460448.4</v>
      </c>
      <c r="M16" s="11">
        <v>0</v>
      </c>
      <c r="N16" s="11">
        <v>0</v>
      </c>
      <c r="O16" s="9">
        <f t="shared" si="1"/>
        <v>305602.40999999997</v>
      </c>
      <c r="P16" s="11">
        <v>0</v>
      </c>
      <c r="Q16" s="11">
        <v>305602.40999999997</v>
      </c>
      <c r="R16" s="11">
        <v>0</v>
      </c>
      <c r="S16" s="11">
        <v>0</v>
      </c>
      <c r="T16" s="9">
        <f t="shared" si="2"/>
        <v>294219</v>
      </c>
      <c r="U16" s="11">
        <v>0</v>
      </c>
      <c r="V16" s="11">
        <v>294219</v>
      </c>
      <c r="W16" s="11">
        <v>0</v>
      </c>
      <c r="X16" s="11">
        <v>0</v>
      </c>
      <c r="Y16" s="9">
        <f t="shared" si="3"/>
        <v>96.275091547870986</v>
      </c>
      <c r="Z16" s="31">
        <f t="shared" si="4"/>
        <v>63.898365158832128</v>
      </c>
    </row>
    <row r="17" spans="1:26" ht="46.5" x14ac:dyDescent="0.25">
      <c r="A17" s="35" t="s">
        <v>155</v>
      </c>
      <c r="B17" s="34" t="s">
        <v>25</v>
      </c>
      <c r="C17" s="80"/>
      <c r="D17" s="9">
        <f t="shared" si="0"/>
        <v>2557210.3400000003</v>
      </c>
      <c r="E17" s="11">
        <v>112972.7</v>
      </c>
      <c r="F17" s="11">
        <v>2444237.64</v>
      </c>
      <c r="G17" s="11">
        <v>0</v>
      </c>
      <c r="H17" s="64">
        <v>0</v>
      </c>
      <c r="I17" s="31">
        <v>2427191.17</v>
      </c>
      <c r="J17" s="71">
        <f t="shared" si="5"/>
        <v>2427191.2000000002</v>
      </c>
      <c r="K17" s="11">
        <v>112972.7</v>
      </c>
      <c r="L17" s="11">
        <v>2314218.5</v>
      </c>
      <c r="M17" s="11">
        <v>0</v>
      </c>
      <c r="N17" s="11">
        <v>0</v>
      </c>
      <c r="O17" s="9">
        <f t="shared" si="1"/>
        <v>1898131.63</v>
      </c>
      <c r="P17" s="11">
        <v>79306</v>
      </c>
      <c r="Q17" s="11">
        <v>1818825.63</v>
      </c>
      <c r="R17" s="11">
        <v>0</v>
      </c>
      <c r="S17" s="11">
        <v>0</v>
      </c>
      <c r="T17" s="9">
        <f t="shared" si="2"/>
        <v>1284772.99</v>
      </c>
      <c r="U17" s="11">
        <v>37434.43</v>
      </c>
      <c r="V17" s="11">
        <v>1247338.56</v>
      </c>
      <c r="W17" s="11">
        <v>0</v>
      </c>
      <c r="X17" s="11">
        <v>0</v>
      </c>
      <c r="Y17" s="9">
        <f t="shared" si="3"/>
        <v>67.686190446128336</v>
      </c>
      <c r="Z17" s="31">
        <f t="shared" si="4"/>
        <v>52.932500332071072</v>
      </c>
    </row>
    <row r="18" spans="1:26" ht="46.5" x14ac:dyDescent="0.25">
      <c r="A18" s="35" t="s">
        <v>156</v>
      </c>
      <c r="B18" s="34" t="s">
        <v>26</v>
      </c>
      <c r="C18" s="80"/>
      <c r="D18" s="9">
        <f t="shared" si="0"/>
        <v>452611.89</v>
      </c>
      <c r="E18" s="11">
        <v>0</v>
      </c>
      <c r="F18" s="11">
        <v>452611.89</v>
      </c>
      <c r="G18" s="11">
        <v>0</v>
      </c>
      <c r="H18" s="64">
        <v>0</v>
      </c>
      <c r="I18" s="31">
        <v>451416.29</v>
      </c>
      <c r="J18" s="71">
        <f t="shared" si="5"/>
        <v>514087.59</v>
      </c>
      <c r="K18" s="11">
        <v>0</v>
      </c>
      <c r="L18" s="11">
        <v>514087.59</v>
      </c>
      <c r="M18" s="11">
        <v>0</v>
      </c>
      <c r="N18" s="11">
        <v>0</v>
      </c>
      <c r="O18" s="9">
        <f t="shared" si="1"/>
        <v>433498.16</v>
      </c>
      <c r="P18" s="11">
        <v>0</v>
      </c>
      <c r="Q18" s="11">
        <v>433498.16</v>
      </c>
      <c r="R18" s="11">
        <v>0</v>
      </c>
      <c r="S18" s="11">
        <v>0</v>
      </c>
      <c r="T18" s="9">
        <f t="shared" si="2"/>
        <v>423234.66</v>
      </c>
      <c r="U18" s="11">
        <v>0</v>
      </c>
      <c r="V18" s="11">
        <v>423234.66</v>
      </c>
      <c r="W18" s="11">
        <v>0</v>
      </c>
      <c r="X18" s="11">
        <v>0</v>
      </c>
      <c r="Y18" s="9">
        <f t="shared" si="3"/>
        <v>97.632400561977008</v>
      </c>
      <c r="Z18" s="31">
        <f t="shared" si="4"/>
        <v>82.327344256646995</v>
      </c>
    </row>
    <row r="19" spans="1:26" ht="46.5" x14ac:dyDescent="0.25">
      <c r="A19" s="35" t="s">
        <v>157</v>
      </c>
      <c r="B19" s="34" t="s">
        <v>27</v>
      </c>
      <c r="C19" s="80"/>
      <c r="D19" s="9">
        <f t="shared" si="0"/>
        <v>8958.7999999999993</v>
      </c>
      <c r="E19" s="11">
        <v>0</v>
      </c>
      <c r="F19" s="11">
        <v>8958.7999999999993</v>
      </c>
      <c r="G19" s="11">
        <v>0</v>
      </c>
      <c r="H19" s="64">
        <v>0</v>
      </c>
      <c r="I19" s="31">
        <v>8958.7999999999993</v>
      </c>
      <c r="J19" s="71">
        <f t="shared" si="5"/>
        <v>8958.7999999999993</v>
      </c>
      <c r="K19" s="11">
        <v>0</v>
      </c>
      <c r="L19" s="11">
        <v>8958.7999999999993</v>
      </c>
      <c r="M19" s="11">
        <v>0</v>
      </c>
      <c r="N19" s="11">
        <v>0</v>
      </c>
      <c r="O19" s="9">
        <f t="shared" si="1"/>
        <v>6226.81</v>
      </c>
      <c r="P19" s="11">
        <v>0</v>
      </c>
      <c r="Q19" s="11">
        <v>6226.81</v>
      </c>
      <c r="R19" s="11">
        <v>0</v>
      </c>
      <c r="S19" s="11">
        <v>0</v>
      </c>
      <c r="T19" s="9">
        <f t="shared" si="2"/>
        <v>0</v>
      </c>
      <c r="U19" s="11">
        <v>0</v>
      </c>
      <c r="V19" s="11">
        <v>0</v>
      </c>
      <c r="W19" s="11">
        <v>0</v>
      </c>
      <c r="X19" s="11">
        <v>0</v>
      </c>
      <c r="Y19" s="9">
        <f t="shared" si="3"/>
        <v>0</v>
      </c>
      <c r="Z19" s="31">
        <f t="shared" si="4"/>
        <v>0</v>
      </c>
    </row>
    <row r="20" spans="1:26" x14ac:dyDescent="0.25">
      <c r="A20" s="35" t="s">
        <v>158</v>
      </c>
      <c r="B20" s="34" t="s">
        <v>28</v>
      </c>
      <c r="C20" s="80"/>
      <c r="D20" s="9">
        <f t="shared" si="0"/>
        <v>5000</v>
      </c>
      <c r="E20" s="11">
        <v>0</v>
      </c>
      <c r="F20" s="11">
        <v>5000</v>
      </c>
      <c r="G20" s="11">
        <v>0</v>
      </c>
      <c r="H20" s="64">
        <v>0</v>
      </c>
      <c r="I20" s="31">
        <v>5000</v>
      </c>
      <c r="J20" s="71">
        <f>SUM(K20,L20,M20,N20,)</f>
        <v>5000</v>
      </c>
      <c r="K20" s="11">
        <v>0</v>
      </c>
      <c r="L20" s="11">
        <v>5000</v>
      </c>
      <c r="M20" s="11">
        <v>0</v>
      </c>
      <c r="N20" s="11">
        <v>0</v>
      </c>
      <c r="O20" s="9">
        <f t="shared" si="1"/>
        <v>0</v>
      </c>
      <c r="P20" s="11">
        <v>0</v>
      </c>
      <c r="Q20" s="11">
        <v>0</v>
      </c>
      <c r="R20" s="11">
        <v>0</v>
      </c>
      <c r="S20" s="11">
        <v>0</v>
      </c>
      <c r="T20" s="9">
        <f t="shared" si="2"/>
        <v>0</v>
      </c>
      <c r="U20" s="11">
        <v>0</v>
      </c>
      <c r="V20" s="11">
        <v>0</v>
      </c>
      <c r="W20" s="11">
        <v>0</v>
      </c>
      <c r="X20" s="11">
        <v>0</v>
      </c>
      <c r="Y20" s="9" t="e">
        <f t="shared" si="3"/>
        <v>#DIV/0!</v>
      </c>
      <c r="Z20" s="31">
        <f t="shared" si="4"/>
        <v>0</v>
      </c>
    </row>
    <row r="21" spans="1:26" ht="46.5" x14ac:dyDescent="0.25">
      <c r="A21" s="35" t="s">
        <v>159</v>
      </c>
      <c r="B21" s="34" t="s">
        <v>29</v>
      </c>
      <c r="C21" s="80"/>
      <c r="D21" s="9">
        <f t="shared" si="0"/>
        <v>197368</v>
      </c>
      <c r="E21" s="11">
        <v>40916</v>
      </c>
      <c r="F21" s="11">
        <v>156452</v>
      </c>
      <c r="G21" s="11">
        <v>0</v>
      </c>
      <c r="H21" s="64">
        <v>0</v>
      </c>
      <c r="I21" s="31">
        <v>177551.94</v>
      </c>
      <c r="J21" s="71">
        <f t="shared" si="5"/>
        <v>177552.74000000002</v>
      </c>
      <c r="K21" s="11">
        <v>22621.7</v>
      </c>
      <c r="L21" s="11">
        <v>154931.04</v>
      </c>
      <c r="M21" s="11">
        <v>0</v>
      </c>
      <c r="N21" s="11">
        <v>0</v>
      </c>
      <c r="O21" s="9">
        <f t="shared" si="1"/>
        <v>136853.79999999999</v>
      </c>
      <c r="P21" s="11">
        <v>18203.400000000001</v>
      </c>
      <c r="Q21" s="11">
        <v>118650.4</v>
      </c>
      <c r="R21" s="11">
        <v>0</v>
      </c>
      <c r="S21" s="11">
        <v>0</v>
      </c>
      <c r="T21" s="9">
        <f t="shared" si="2"/>
        <v>122854.21</v>
      </c>
      <c r="U21" s="11">
        <v>15844.24</v>
      </c>
      <c r="V21" s="11">
        <v>107009.97</v>
      </c>
      <c r="W21" s="11">
        <v>0</v>
      </c>
      <c r="X21" s="11">
        <v>0</v>
      </c>
      <c r="Y21" s="9">
        <f t="shared" si="3"/>
        <v>89.770404621574272</v>
      </c>
      <c r="Z21" s="31">
        <f t="shared" si="4"/>
        <v>69.19308032081058</v>
      </c>
    </row>
    <row r="22" spans="1:26" ht="116.25" x14ac:dyDescent="0.25">
      <c r="A22" s="35" t="s">
        <v>276</v>
      </c>
      <c r="B22" s="34" t="s">
        <v>30</v>
      </c>
      <c r="C22" s="80"/>
      <c r="D22" s="9">
        <f t="shared" si="0"/>
        <v>6169036.4700000007</v>
      </c>
      <c r="E22" s="11">
        <v>4914165.9000000004</v>
      </c>
      <c r="F22" s="11">
        <v>1254870.57</v>
      </c>
      <c r="G22" s="11">
        <v>0</v>
      </c>
      <c r="H22" s="64">
        <v>0</v>
      </c>
      <c r="I22" s="31">
        <v>5927310.46</v>
      </c>
      <c r="J22" s="71">
        <f t="shared" si="5"/>
        <v>7227263.4299999997</v>
      </c>
      <c r="K22" s="11">
        <v>4950692.3499999996</v>
      </c>
      <c r="L22" s="11">
        <v>2276571.08</v>
      </c>
      <c r="M22" s="11">
        <v>0</v>
      </c>
      <c r="N22" s="11">
        <v>0</v>
      </c>
      <c r="O22" s="9">
        <f t="shared" si="1"/>
        <v>3736908.67</v>
      </c>
      <c r="P22" s="11">
        <v>2608501.1800000002</v>
      </c>
      <c r="Q22" s="11">
        <v>1128407.49</v>
      </c>
      <c r="R22" s="11">
        <v>0</v>
      </c>
      <c r="S22" s="11">
        <v>0</v>
      </c>
      <c r="T22" s="9">
        <f t="shared" si="2"/>
        <v>0</v>
      </c>
      <c r="U22" s="11">
        <v>0</v>
      </c>
      <c r="V22" s="11">
        <v>0</v>
      </c>
      <c r="W22" s="11">
        <v>0</v>
      </c>
      <c r="X22" s="11">
        <v>0</v>
      </c>
      <c r="Y22" s="9">
        <f t="shared" si="3"/>
        <v>0</v>
      </c>
      <c r="Z22" s="31">
        <f t="shared" si="4"/>
        <v>0</v>
      </c>
    </row>
    <row r="23" spans="1:26" s="21" customFormat="1" ht="45" x14ac:dyDescent="0.25">
      <c r="A23" s="35" t="s">
        <v>160</v>
      </c>
      <c r="B23" s="33" t="s">
        <v>31</v>
      </c>
      <c r="C23" s="80" t="s">
        <v>304</v>
      </c>
      <c r="D23" s="9">
        <f t="shared" si="0"/>
        <v>1151020.8999999999</v>
      </c>
      <c r="E23" s="31">
        <f>SUM(E24:E27)</f>
        <v>118975.8</v>
      </c>
      <c r="F23" s="31">
        <f t="shared" ref="F23:H23" si="10">SUM(F24:F27)</f>
        <v>343045.1</v>
      </c>
      <c r="G23" s="31">
        <f t="shared" si="10"/>
        <v>0</v>
      </c>
      <c r="H23" s="63">
        <f t="shared" si="10"/>
        <v>689000</v>
      </c>
      <c r="I23" s="31">
        <f>SUM(I24:I27)</f>
        <v>462020.9</v>
      </c>
      <c r="J23" s="71">
        <f t="shared" si="5"/>
        <v>1140587.8999999999</v>
      </c>
      <c r="K23" s="31">
        <f>SUM(K24:K27)</f>
        <v>118975.8</v>
      </c>
      <c r="L23" s="31">
        <f t="shared" ref="L23:N23" si="11">SUM(L24:L27)</f>
        <v>332612.09999999998</v>
      </c>
      <c r="M23" s="31">
        <f t="shared" si="11"/>
        <v>0</v>
      </c>
      <c r="N23" s="31">
        <f t="shared" si="11"/>
        <v>689000</v>
      </c>
      <c r="O23" s="9">
        <f>SUM(P23,Q23,R23,S23,)</f>
        <v>1011198.233</v>
      </c>
      <c r="P23" s="31">
        <f>SUM(P24:P27)</f>
        <v>118975.8</v>
      </c>
      <c r="Q23" s="31">
        <f>SUM(Q24:Q27)</f>
        <v>295697.533</v>
      </c>
      <c r="R23" s="31">
        <f t="shared" ref="R23:S23" si="12">SUM(R24:R27)</f>
        <v>0</v>
      </c>
      <c r="S23" s="31">
        <f t="shared" si="12"/>
        <v>596524.9</v>
      </c>
      <c r="T23" s="9">
        <f t="shared" si="2"/>
        <v>936757.03</v>
      </c>
      <c r="U23" s="31">
        <f>SUM(U24:U27)</f>
        <v>65904.3</v>
      </c>
      <c r="V23" s="31">
        <f t="shared" ref="V23:X23" si="13">SUM(V24:V27)</f>
        <v>274327.83</v>
      </c>
      <c r="W23" s="31">
        <f t="shared" si="13"/>
        <v>0</v>
      </c>
      <c r="X23" s="31">
        <f t="shared" si="13"/>
        <v>596524.9</v>
      </c>
      <c r="Y23" s="9">
        <f t="shared" si="3"/>
        <v>92.638317535509387</v>
      </c>
      <c r="Z23" s="31">
        <f t="shared" si="4"/>
        <v>82.129315066379377</v>
      </c>
    </row>
    <row r="24" spans="1:26" s="20" customFormat="1" ht="46.5" x14ac:dyDescent="0.25">
      <c r="A24" s="35" t="s">
        <v>161</v>
      </c>
      <c r="B24" s="34" t="s">
        <v>32</v>
      </c>
      <c r="C24" s="80"/>
      <c r="D24" s="9">
        <f t="shared" si="0"/>
        <v>652089.4</v>
      </c>
      <c r="E24" s="11">
        <v>68975.8</v>
      </c>
      <c r="F24" s="11">
        <v>202113.6</v>
      </c>
      <c r="G24" s="11">
        <v>0</v>
      </c>
      <c r="H24" s="64">
        <v>381000</v>
      </c>
      <c r="I24" s="31">
        <v>271089.40000000002</v>
      </c>
      <c r="J24" s="71">
        <f t="shared" si="5"/>
        <v>641656.4</v>
      </c>
      <c r="K24" s="11">
        <v>68975.8</v>
      </c>
      <c r="L24" s="11">
        <v>191680.6</v>
      </c>
      <c r="M24" s="11">
        <v>0</v>
      </c>
      <c r="N24" s="11">
        <v>381000</v>
      </c>
      <c r="O24" s="9">
        <f t="shared" si="1"/>
        <v>480122.30000000005</v>
      </c>
      <c r="P24" s="11">
        <v>68975.8</v>
      </c>
      <c r="Q24" s="11">
        <v>161621.6</v>
      </c>
      <c r="R24" s="11">
        <v>0</v>
      </c>
      <c r="S24" s="11">
        <v>249524.9</v>
      </c>
      <c r="T24" s="9">
        <f t="shared" si="2"/>
        <v>405681.1</v>
      </c>
      <c r="U24" s="11">
        <v>15904.3</v>
      </c>
      <c r="V24" s="11">
        <v>140251.9</v>
      </c>
      <c r="W24" s="11">
        <v>0</v>
      </c>
      <c r="X24" s="11">
        <v>249524.9</v>
      </c>
      <c r="Y24" s="9">
        <f t="shared" si="3"/>
        <v>84.495367117919727</v>
      </c>
      <c r="Z24" s="31">
        <f t="shared" si="4"/>
        <v>63.224040156071062</v>
      </c>
    </row>
    <row r="25" spans="1:26" s="20" customFormat="1" ht="69.75" x14ac:dyDescent="0.25">
      <c r="A25" s="35" t="s">
        <v>162</v>
      </c>
      <c r="B25" s="34" t="s">
        <v>33</v>
      </c>
      <c r="C25" s="80"/>
      <c r="D25" s="9">
        <f t="shared" si="0"/>
        <v>488931.5</v>
      </c>
      <c r="E25" s="11">
        <v>50000</v>
      </c>
      <c r="F25" s="11">
        <v>130931.5</v>
      </c>
      <c r="G25" s="11">
        <v>0</v>
      </c>
      <c r="H25" s="64">
        <v>308000</v>
      </c>
      <c r="I25" s="31">
        <v>180931.5</v>
      </c>
      <c r="J25" s="71">
        <f t="shared" si="5"/>
        <v>488931.5</v>
      </c>
      <c r="K25" s="11">
        <v>50000</v>
      </c>
      <c r="L25" s="11">
        <v>130931.5</v>
      </c>
      <c r="M25" s="11">
        <v>0</v>
      </c>
      <c r="N25" s="11">
        <v>308000</v>
      </c>
      <c r="O25" s="9">
        <f t="shared" si="1"/>
        <v>527931.5</v>
      </c>
      <c r="P25" s="11">
        <v>50000</v>
      </c>
      <c r="Q25" s="11">
        <v>130931.5</v>
      </c>
      <c r="R25" s="11">
        <v>0</v>
      </c>
      <c r="S25" s="11">
        <v>347000</v>
      </c>
      <c r="T25" s="9">
        <f t="shared" si="2"/>
        <v>527931.5</v>
      </c>
      <c r="U25" s="11">
        <v>50000</v>
      </c>
      <c r="V25" s="11">
        <v>130931.5</v>
      </c>
      <c r="W25" s="11">
        <v>0</v>
      </c>
      <c r="X25" s="11">
        <v>347000</v>
      </c>
      <c r="Y25" s="9">
        <f t="shared" si="3"/>
        <v>100</v>
      </c>
      <c r="Z25" s="31">
        <f t="shared" si="4"/>
        <v>107.97657749602961</v>
      </c>
    </row>
    <row r="26" spans="1:26" s="6" customFormat="1" ht="69.75" x14ac:dyDescent="0.25">
      <c r="A26" s="35" t="s">
        <v>163</v>
      </c>
      <c r="B26" s="34" t="s">
        <v>34</v>
      </c>
      <c r="C26" s="80"/>
      <c r="D26" s="9">
        <f t="shared" si="0"/>
        <v>5000</v>
      </c>
      <c r="E26" s="11">
        <v>0</v>
      </c>
      <c r="F26" s="11">
        <v>5000</v>
      </c>
      <c r="G26" s="11">
        <v>0</v>
      </c>
      <c r="H26" s="64">
        <v>0</v>
      </c>
      <c r="I26" s="31">
        <v>5000</v>
      </c>
      <c r="J26" s="71">
        <f t="shared" si="5"/>
        <v>5000</v>
      </c>
      <c r="K26" s="11">
        <v>0</v>
      </c>
      <c r="L26" s="11">
        <v>5000</v>
      </c>
      <c r="M26" s="11">
        <v>0</v>
      </c>
      <c r="N26" s="11">
        <v>0</v>
      </c>
      <c r="O26" s="9">
        <f t="shared" si="1"/>
        <v>500</v>
      </c>
      <c r="P26" s="11">
        <v>0</v>
      </c>
      <c r="Q26" s="11">
        <v>500</v>
      </c>
      <c r="R26" s="11">
        <v>0</v>
      </c>
      <c r="S26" s="11">
        <v>0</v>
      </c>
      <c r="T26" s="9">
        <f t="shared" si="2"/>
        <v>500</v>
      </c>
      <c r="U26" s="11">
        <v>0</v>
      </c>
      <c r="V26" s="11">
        <v>500</v>
      </c>
      <c r="W26" s="11">
        <v>0</v>
      </c>
      <c r="X26" s="11">
        <v>0</v>
      </c>
      <c r="Y26" s="9">
        <f t="shared" si="3"/>
        <v>100</v>
      </c>
      <c r="Z26" s="31">
        <f t="shared" si="4"/>
        <v>10</v>
      </c>
    </row>
    <row r="27" spans="1:26" s="20" customFormat="1" ht="46.5" x14ac:dyDescent="0.25">
      <c r="A27" s="35" t="s">
        <v>164</v>
      </c>
      <c r="B27" s="34" t="s">
        <v>35</v>
      </c>
      <c r="C27" s="80"/>
      <c r="D27" s="9">
        <f t="shared" si="0"/>
        <v>5000</v>
      </c>
      <c r="E27" s="11">
        <v>0</v>
      </c>
      <c r="F27" s="11">
        <v>5000</v>
      </c>
      <c r="G27" s="11">
        <v>0</v>
      </c>
      <c r="H27" s="64">
        <v>0</v>
      </c>
      <c r="I27" s="31">
        <v>5000</v>
      </c>
      <c r="J27" s="71">
        <f t="shared" si="5"/>
        <v>5000</v>
      </c>
      <c r="K27" s="11">
        <v>0</v>
      </c>
      <c r="L27" s="11">
        <v>5000</v>
      </c>
      <c r="M27" s="11">
        <v>0</v>
      </c>
      <c r="N27" s="11">
        <v>0</v>
      </c>
      <c r="O27" s="9">
        <f t="shared" si="1"/>
        <v>2644.433</v>
      </c>
      <c r="P27" s="11">
        <v>0</v>
      </c>
      <c r="Q27" s="11">
        <v>2644.433</v>
      </c>
      <c r="R27" s="11">
        <v>0</v>
      </c>
      <c r="S27" s="11">
        <v>0</v>
      </c>
      <c r="T27" s="9">
        <f t="shared" si="2"/>
        <v>2644.43</v>
      </c>
      <c r="U27" s="11">
        <v>0</v>
      </c>
      <c r="V27" s="11">
        <v>2644.43</v>
      </c>
      <c r="W27" s="11">
        <v>0</v>
      </c>
      <c r="X27" s="11">
        <v>0</v>
      </c>
      <c r="Y27" s="9">
        <f t="shared" si="3"/>
        <v>99.999886554130882</v>
      </c>
      <c r="Z27" s="31">
        <f t="shared" si="4"/>
        <v>52.888599999999997</v>
      </c>
    </row>
    <row r="28" spans="1:26" s="23" customFormat="1" ht="90" customHeight="1" x14ac:dyDescent="0.25">
      <c r="A28" s="35" t="s">
        <v>165</v>
      </c>
      <c r="B28" s="33" t="s">
        <v>36</v>
      </c>
      <c r="C28" s="80" t="s">
        <v>286</v>
      </c>
      <c r="D28" s="9">
        <f t="shared" si="0"/>
        <v>5837160</v>
      </c>
      <c r="E28" s="11">
        <f>SUM(E29:E35)</f>
        <v>2775355.9</v>
      </c>
      <c r="F28" s="11">
        <f>SUM(F29:F35)</f>
        <v>2188629.4</v>
      </c>
      <c r="G28" s="11">
        <f t="shared" ref="G28:H28" si="14">SUM(G29:G35)</f>
        <v>0</v>
      </c>
      <c r="H28" s="64">
        <f t="shared" si="14"/>
        <v>873174.7</v>
      </c>
      <c r="I28" s="31">
        <f>SUM(I29:I35)</f>
        <v>4963985.4999999991</v>
      </c>
      <c r="J28" s="71">
        <f>SUM(K28,L28,M28,N28,)</f>
        <v>5672209.3999999994</v>
      </c>
      <c r="K28" s="11">
        <f>SUM(K29:K35)</f>
        <v>2650822.4</v>
      </c>
      <c r="L28" s="11">
        <f t="shared" ref="L28:N28" si="15">SUM(L29:L35)</f>
        <v>2162002.2999999998</v>
      </c>
      <c r="M28" s="11">
        <f t="shared" si="15"/>
        <v>0</v>
      </c>
      <c r="N28" s="11">
        <f t="shared" si="15"/>
        <v>859384.7</v>
      </c>
      <c r="O28" s="9">
        <f t="shared" si="1"/>
        <v>4093927.7000000007</v>
      </c>
      <c r="P28" s="11">
        <f>SUM(P29:P35)</f>
        <v>2119093.2000000002</v>
      </c>
      <c r="Q28" s="11">
        <f t="shared" ref="Q28:R28" si="16">SUM(Q29:Q35)</f>
        <v>1487012.4000000001</v>
      </c>
      <c r="R28" s="11">
        <f t="shared" si="16"/>
        <v>0</v>
      </c>
      <c r="S28" s="11">
        <f>SUM(S29:S35)</f>
        <v>487822.10000000003</v>
      </c>
      <c r="T28" s="9">
        <f t="shared" si="2"/>
        <v>4080601.8000000003</v>
      </c>
      <c r="U28" s="11">
        <f>SUM(U29:U35)</f>
        <v>2116531.7000000002</v>
      </c>
      <c r="V28" s="11">
        <f t="shared" ref="V28:X28" si="17">SUM(V29:V35)</f>
        <v>1476248.0000000002</v>
      </c>
      <c r="W28" s="11">
        <f t="shared" si="17"/>
        <v>0</v>
      </c>
      <c r="X28" s="11">
        <f t="shared" si="17"/>
        <v>487822.10000000003</v>
      </c>
      <c r="Y28" s="9">
        <f t="shared" si="3"/>
        <v>99.674495961421101</v>
      </c>
      <c r="Z28" s="31">
        <f t="shared" si="4"/>
        <v>71.940253122531061</v>
      </c>
    </row>
    <row r="29" spans="1:26" x14ac:dyDescent="0.25">
      <c r="A29" s="35" t="s">
        <v>166</v>
      </c>
      <c r="B29" s="34" t="s">
        <v>37</v>
      </c>
      <c r="C29" s="80"/>
      <c r="D29" s="9">
        <f t="shared" si="0"/>
        <v>3246736.8000000003</v>
      </c>
      <c r="E29" s="11">
        <v>2471552.1</v>
      </c>
      <c r="F29" s="11">
        <v>337697.5</v>
      </c>
      <c r="G29" s="11">
        <v>0</v>
      </c>
      <c r="H29" s="64">
        <v>437487.2</v>
      </c>
      <c r="I29" s="31">
        <v>2809249.8</v>
      </c>
      <c r="J29" s="71">
        <f t="shared" si="5"/>
        <v>3088068.9000000004</v>
      </c>
      <c r="K29" s="11">
        <v>2347018.6</v>
      </c>
      <c r="L29" s="11">
        <v>317353.09999999998</v>
      </c>
      <c r="M29" s="11">
        <v>0</v>
      </c>
      <c r="N29" s="11">
        <v>423697.2</v>
      </c>
      <c r="O29" s="9">
        <f t="shared" si="1"/>
        <v>2264128.5</v>
      </c>
      <c r="P29" s="11">
        <v>1920375.6</v>
      </c>
      <c r="Q29" s="11">
        <v>114376.3</v>
      </c>
      <c r="R29" s="11">
        <v>0</v>
      </c>
      <c r="S29" s="11">
        <v>229376.6</v>
      </c>
      <c r="T29" s="9">
        <f t="shared" si="2"/>
        <v>2261733.7000000002</v>
      </c>
      <c r="U29" s="11">
        <v>1918100.5</v>
      </c>
      <c r="V29" s="11">
        <v>114256.6</v>
      </c>
      <c r="W29" s="11">
        <v>0</v>
      </c>
      <c r="X29" s="11">
        <v>229376.6</v>
      </c>
      <c r="Y29" s="9">
        <f t="shared" si="3"/>
        <v>99.894228618207848</v>
      </c>
      <c r="Z29" s="31">
        <f t="shared" si="4"/>
        <v>73.241037465193855</v>
      </c>
    </row>
    <row r="30" spans="1:26" x14ac:dyDescent="0.25">
      <c r="A30" s="35" t="s">
        <v>167</v>
      </c>
      <c r="B30" s="34" t="s">
        <v>38</v>
      </c>
      <c r="C30" s="80"/>
      <c r="D30" s="9">
        <f t="shared" si="0"/>
        <v>1488822.8</v>
      </c>
      <c r="E30" s="11">
        <v>0</v>
      </c>
      <c r="F30" s="11">
        <v>1488822.8</v>
      </c>
      <c r="G30" s="11">
        <v>0</v>
      </c>
      <c r="H30" s="64">
        <v>0</v>
      </c>
      <c r="I30" s="31">
        <v>1488822.8</v>
      </c>
      <c r="J30" s="71">
        <f t="shared" si="5"/>
        <v>1487958.2</v>
      </c>
      <c r="K30" s="11">
        <v>0</v>
      </c>
      <c r="L30" s="11">
        <v>1487958.2</v>
      </c>
      <c r="M30" s="11">
        <v>0</v>
      </c>
      <c r="N30" s="11">
        <v>0</v>
      </c>
      <c r="O30" s="9">
        <f t="shared" si="1"/>
        <v>1113256.3</v>
      </c>
      <c r="P30" s="11">
        <v>0</v>
      </c>
      <c r="Q30" s="11">
        <v>1113256.3</v>
      </c>
      <c r="R30" s="11">
        <v>0</v>
      </c>
      <c r="S30" s="11">
        <v>0</v>
      </c>
      <c r="T30" s="9">
        <f t="shared" si="2"/>
        <v>1105965.6000000001</v>
      </c>
      <c r="U30" s="11">
        <v>0</v>
      </c>
      <c r="V30" s="11">
        <v>1105965.6000000001</v>
      </c>
      <c r="W30" s="11">
        <v>0</v>
      </c>
      <c r="X30" s="11">
        <v>0</v>
      </c>
      <c r="Y30" s="9">
        <f t="shared" si="3"/>
        <v>99.345101393093401</v>
      </c>
      <c r="Z30" s="31">
        <f t="shared" si="4"/>
        <v>74.327733131212966</v>
      </c>
    </row>
    <row r="31" spans="1:26" ht="46.5" x14ac:dyDescent="0.25">
      <c r="A31" s="35" t="s">
        <v>168</v>
      </c>
      <c r="B31" s="34" t="s">
        <v>39</v>
      </c>
      <c r="C31" s="80"/>
      <c r="D31" s="9">
        <f t="shared" si="0"/>
        <v>423200</v>
      </c>
      <c r="E31" s="11">
        <v>0</v>
      </c>
      <c r="F31" s="11">
        <v>319600</v>
      </c>
      <c r="G31" s="11">
        <v>0</v>
      </c>
      <c r="H31" s="64">
        <v>103600</v>
      </c>
      <c r="I31" s="31">
        <v>319600</v>
      </c>
      <c r="J31" s="71">
        <f t="shared" si="5"/>
        <v>417781.9</v>
      </c>
      <c r="K31" s="11">
        <v>0</v>
      </c>
      <c r="L31" s="11">
        <v>314181.90000000002</v>
      </c>
      <c r="M31" s="11">
        <v>0</v>
      </c>
      <c r="N31" s="11">
        <v>103600</v>
      </c>
      <c r="O31" s="9">
        <f t="shared" si="1"/>
        <v>300111</v>
      </c>
      <c r="P31" s="11">
        <v>0</v>
      </c>
      <c r="Q31" s="11">
        <v>247211.2</v>
      </c>
      <c r="R31" s="11">
        <v>0</v>
      </c>
      <c r="S31" s="11">
        <v>52899.8</v>
      </c>
      <c r="T31" s="9">
        <f t="shared" si="2"/>
        <v>297768.59999999998</v>
      </c>
      <c r="U31" s="11">
        <v>0</v>
      </c>
      <c r="V31" s="11">
        <v>244868.8</v>
      </c>
      <c r="W31" s="11">
        <v>0</v>
      </c>
      <c r="X31" s="11">
        <v>52899.8</v>
      </c>
      <c r="Y31" s="9">
        <f t="shared" si="3"/>
        <v>99.219488789148002</v>
      </c>
      <c r="Z31" s="31">
        <f t="shared" si="4"/>
        <v>71.273695677098488</v>
      </c>
    </row>
    <row r="32" spans="1:26" ht="46.5" x14ac:dyDescent="0.25">
      <c r="A32" s="35" t="s">
        <v>169</v>
      </c>
      <c r="B32" s="34" t="s">
        <v>40</v>
      </c>
      <c r="C32" s="80"/>
      <c r="D32" s="9">
        <f t="shared" si="0"/>
        <v>5336.6</v>
      </c>
      <c r="E32" s="11">
        <v>0</v>
      </c>
      <c r="F32" s="11">
        <v>5336.6</v>
      </c>
      <c r="G32" s="11">
        <v>0</v>
      </c>
      <c r="H32" s="64">
        <v>0</v>
      </c>
      <c r="I32" s="31">
        <v>5336.6</v>
      </c>
      <c r="J32" s="71">
        <f>SUM(K32,L32,M32,N32,)</f>
        <v>5336.6</v>
      </c>
      <c r="K32" s="11">
        <v>0</v>
      </c>
      <c r="L32" s="11">
        <v>5336.6</v>
      </c>
      <c r="M32" s="11">
        <v>0</v>
      </c>
      <c r="N32" s="11">
        <v>0</v>
      </c>
      <c r="O32" s="9">
        <f t="shared" si="1"/>
        <v>5336.6</v>
      </c>
      <c r="P32" s="11">
        <v>0</v>
      </c>
      <c r="Q32" s="11">
        <v>5336.6</v>
      </c>
      <c r="R32" s="11">
        <v>0</v>
      </c>
      <c r="S32" s="11">
        <v>0</v>
      </c>
      <c r="T32" s="9">
        <f t="shared" si="2"/>
        <v>5336.6</v>
      </c>
      <c r="U32" s="11">
        <v>0</v>
      </c>
      <c r="V32" s="11">
        <v>5336.6</v>
      </c>
      <c r="W32" s="11">
        <v>0</v>
      </c>
      <c r="X32" s="11">
        <v>0</v>
      </c>
      <c r="Y32" s="9">
        <f t="shared" si="3"/>
        <v>100</v>
      </c>
      <c r="Z32" s="31">
        <f t="shared" si="4"/>
        <v>100</v>
      </c>
    </row>
    <row r="33" spans="1:26" ht="69.75" x14ac:dyDescent="0.25">
      <c r="A33" s="35" t="s">
        <v>170</v>
      </c>
      <c r="B33" s="34" t="s">
        <v>41</v>
      </c>
      <c r="C33" s="80"/>
      <c r="D33" s="9">
        <f t="shared" si="0"/>
        <v>20000</v>
      </c>
      <c r="E33" s="11">
        <v>0</v>
      </c>
      <c r="F33" s="11">
        <v>10000</v>
      </c>
      <c r="G33" s="11">
        <v>0</v>
      </c>
      <c r="H33" s="64">
        <v>10000</v>
      </c>
      <c r="I33" s="31">
        <v>10000</v>
      </c>
      <c r="J33" s="71">
        <f t="shared" si="5"/>
        <v>20000</v>
      </c>
      <c r="K33" s="11">
        <v>0</v>
      </c>
      <c r="L33" s="11">
        <v>10000</v>
      </c>
      <c r="M33" s="11">
        <v>0</v>
      </c>
      <c r="N33" s="11">
        <v>10000</v>
      </c>
      <c r="O33" s="9">
        <f t="shared" si="1"/>
        <v>0</v>
      </c>
      <c r="P33" s="11">
        <v>0</v>
      </c>
      <c r="Q33" s="11">
        <v>0</v>
      </c>
      <c r="R33" s="11">
        <v>0</v>
      </c>
      <c r="S33" s="11">
        <v>0</v>
      </c>
      <c r="T33" s="9">
        <f t="shared" si="2"/>
        <v>0</v>
      </c>
      <c r="U33" s="11">
        <v>0</v>
      </c>
      <c r="V33" s="11">
        <v>0</v>
      </c>
      <c r="W33" s="11">
        <v>0</v>
      </c>
      <c r="X33" s="11">
        <v>0</v>
      </c>
      <c r="Y33" s="9" t="e">
        <f t="shared" si="3"/>
        <v>#DIV/0!</v>
      </c>
      <c r="Z33" s="31">
        <f t="shared" si="4"/>
        <v>0</v>
      </c>
    </row>
    <row r="34" spans="1:26" ht="46.5" x14ac:dyDescent="0.25">
      <c r="A34" s="35" t="s">
        <v>171</v>
      </c>
      <c r="B34" s="34" t="s">
        <v>42</v>
      </c>
      <c r="C34" s="80"/>
      <c r="D34" s="9">
        <f t="shared" si="0"/>
        <v>20200.2</v>
      </c>
      <c r="E34" s="11">
        <v>0</v>
      </c>
      <c r="F34" s="11">
        <v>10100.1</v>
      </c>
      <c r="G34" s="11">
        <v>0</v>
      </c>
      <c r="H34" s="64">
        <v>10100.1</v>
      </c>
      <c r="I34" s="31">
        <v>10100.1</v>
      </c>
      <c r="J34" s="71">
        <f t="shared" si="5"/>
        <v>20200.2</v>
      </c>
      <c r="K34" s="11">
        <v>0</v>
      </c>
      <c r="L34" s="11">
        <v>10100.1</v>
      </c>
      <c r="M34" s="11">
        <v>0</v>
      </c>
      <c r="N34" s="11">
        <v>10100.1</v>
      </c>
      <c r="O34" s="9">
        <f t="shared" si="1"/>
        <v>5207.8</v>
      </c>
      <c r="P34" s="11">
        <v>0</v>
      </c>
      <c r="Q34" s="11">
        <v>2603.9</v>
      </c>
      <c r="R34" s="11">
        <v>0</v>
      </c>
      <c r="S34" s="11">
        <v>2603.9</v>
      </c>
      <c r="T34" s="9">
        <f t="shared" si="2"/>
        <v>4211.3</v>
      </c>
      <c r="U34" s="11">
        <v>0</v>
      </c>
      <c r="V34" s="11">
        <v>1607.4</v>
      </c>
      <c r="W34" s="11">
        <v>0</v>
      </c>
      <c r="X34" s="11">
        <v>2603.9</v>
      </c>
      <c r="Y34" s="9">
        <f t="shared" si="3"/>
        <v>80.865240600637506</v>
      </c>
      <c r="Z34" s="31">
        <f t="shared" si="4"/>
        <v>20.847813387986257</v>
      </c>
    </row>
    <row r="35" spans="1:26" x14ac:dyDescent="0.25">
      <c r="A35" s="35" t="s">
        <v>172</v>
      </c>
      <c r="B35" s="34" t="s">
        <v>43</v>
      </c>
      <c r="C35" s="80"/>
      <c r="D35" s="9">
        <f t="shared" si="0"/>
        <v>632863.60000000009</v>
      </c>
      <c r="E35" s="11">
        <v>303803.8</v>
      </c>
      <c r="F35" s="11">
        <v>17072.400000000001</v>
      </c>
      <c r="G35" s="11">
        <v>0</v>
      </c>
      <c r="H35" s="64">
        <v>311987.40000000002</v>
      </c>
      <c r="I35" s="31">
        <v>320876.2</v>
      </c>
      <c r="J35" s="71">
        <f t="shared" si="5"/>
        <v>632863.60000000009</v>
      </c>
      <c r="K35" s="11">
        <v>303803.8</v>
      </c>
      <c r="L35" s="11">
        <v>17072.400000000001</v>
      </c>
      <c r="M35" s="11">
        <v>0</v>
      </c>
      <c r="N35" s="11">
        <v>311987.40000000002</v>
      </c>
      <c r="O35" s="9">
        <f t="shared" si="1"/>
        <v>405887.5</v>
      </c>
      <c r="P35" s="11">
        <v>198717.6</v>
      </c>
      <c r="Q35" s="11">
        <v>4228.1000000000004</v>
      </c>
      <c r="R35" s="11">
        <v>0</v>
      </c>
      <c r="S35" s="11">
        <v>202941.8</v>
      </c>
      <c r="T35" s="9">
        <f t="shared" si="2"/>
        <v>405586</v>
      </c>
      <c r="U35" s="11">
        <v>198431.2</v>
      </c>
      <c r="V35" s="11">
        <v>4213</v>
      </c>
      <c r="W35" s="11">
        <v>0</v>
      </c>
      <c r="X35" s="11">
        <v>202941.8</v>
      </c>
      <c r="Y35" s="9">
        <f t="shared" si="3"/>
        <v>99.925718333282006</v>
      </c>
      <c r="Z35" s="31">
        <f t="shared" si="4"/>
        <v>64.087427369815543</v>
      </c>
    </row>
    <row r="36" spans="1:26" s="23" customFormat="1" ht="67.5" x14ac:dyDescent="0.25">
      <c r="A36" s="35" t="s">
        <v>173</v>
      </c>
      <c r="B36" s="33" t="s">
        <v>44</v>
      </c>
      <c r="C36" s="80" t="s">
        <v>305</v>
      </c>
      <c r="D36" s="9">
        <f t="shared" si="0"/>
        <v>14998216</v>
      </c>
      <c r="E36" s="11">
        <f>SUM(E37:E39)</f>
        <v>1067109</v>
      </c>
      <c r="F36" s="11">
        <f t="shared" ref="F36:I36" si="18">SUM(F37:F39)</f>
        <v>13931107</v>
      </c>
      <c r="G36" s="11">
        <f t="shared" si="18"/>
        <v>0</v>
      </c>
      <c r="H36" s="64">
        <f t="shared" si="18"/>
        <v>0</v>
      </c>
      <c r="I36" s="31">
        <f t="shared" si="18"/>
        <v>16306598</v>
      </c>
      <c r="J36" s="71">
        <f t="shared" si="5"/>
        <v>17808822</v>
      </c>
      <c r="K36" s="11">
        <f>SUM(K37:K39)</f>
        <v>2950828</v>
      </c>
      <c r="L36" s="11">
        <f t="shared" ref="L36:N36" si="19">SUM(L37:L39)</f>
        <v>14857994</v>
      </c>
      <c r="M36" s="11">
        <f t="shared" si="19"/>
        <v>0</v>
      </c>
      <c r="N36" s="11">
        <f t="shared" si="19"/>
        <v>0</v>
      </c>
      <c r="O36" s="9">
        <f t="shared" si="1"/>
        <v>13656204</v>
      </c>
      <c r="P36" s="11">
        <f>SUM(P37:P39)</f>
        <v>2672403</v>
      </c>
      <c r="Q36" s="11">
        <f t="shared" ref="Q36:S36" si="20">SUM(Q37:Q39)</f>
        <v>10983801</v>
      </c>
      <c r="R36" s="11">
        <f t="shared" si="20"/>
        <v>0</v>
      </c>
      <c r="S36" s="11">
        <f t="shared" si="20"/>
        <v>0</v>
      </c>
      <c r="T36" s="9">
        <f t="shared" si="2"/>
        <v>13656204</v>
      </c>
      <c r="U36" s="11">
        <f>SUM(U37:U39)</f>
        <v>2672403</v>
      </c>
      <c r="V36" s="11">
        <f t="shared" ref="V36:X36" si="21">SUM(V37:V39)</f>
        <v>10983801</v>
      </c>
      <c r="W36" s="11">
        <f t="shared" si="21"/>
        <v>0</v>
      </c>
      <c r="X36" s="11">
        <f t="shared" si="21"/>
        <v>0</v>
      </c>
      <c r="Y36" s="9">
        <f t="shared" si="3"/>
        <v>100</v>
      </c>
      <c r="Z36" s="31">
        <f t="shared" si="4"/>
        <v>76.682242093272649</v>
      </c>
    </row>
    <row r="37" spans="1:26" ht="49.5" customHeight="1" x14ac:dyDescent="0.25">
      <c r="A37" s="35" t="s">
        <v>174</v>
      </c>
      <c r="B37" s="34" t="s">
        <v>29</v>
      </c>
      <c r="C37" s="80"/>
      <c r="D37" s="9">
        <f t="shared" si="0"/>
        <v>159600</v>
      </c>
      <c r="E37" s="11">
        <v>0</v>
      </c>
      <c r="F37" s="11">
        <v>159600</v>
      </c>
      <c r="G37" s="11">
        <v>0</v>
      </c>
      <c r="H37" s="64">
        <v>0</v>
      </c>
      <c r="I37" s="31">
        <v>144501</v>
      </c>
      <c r="J37" s="71">
        <f>SUM(K37:N37)</f>
        <v>144450</v>
      </c>
      <c r="K37" s="11">
        <v>0</v>
      </c>
      <c r="L37" s="11">
        <v>144450</v>
      </c>
      <c r="M37" s="11">
        <v>0</v>
      </c>
      <c r="N37" s="11">
        <v>0</v>
      </c>
      <c r="O37" s="9">
        <f t="shared" si="1"/>
        <v>107700</v>
      </c>
      <c r="P37" s="11">
        <v>0</v>
      </c>
      <c r="Q37" s="11">
        <v>107700</v>
      </c>
      <c r="R37" s="11">
        <v>0</v>
      </c>
      <c r="S37" s="11">
        <v>0</v>
      </c>
      <c r="T37" s="9">
        <f t="shared" si="2"/>
        <v>107700</v>
      </c>
      <c r="U37" s="11">
        <v>0</v>
      </c>
      <c r="V37" s="11">
        <v>107700</v>
      </c>
      <c r="W37" s="11">
        <v>0</v>
      </c>
      <c r="X37" s="11">
        <v>0</v>
      </c>
      <c r="Y37" s="9">
        <f t="shared" si="3"/>
        <v>100</v>
      </c>
      <c r="Z37" s="31">
        <f t="shared" si="4"/>
        <v>74.558670820353072</v>
      </c>
    </row>
    <row r="38" spans="1:26" x14ac:dyDescent="0.25">
      <c r="A38" s="35" t="s">
        <v>175</v>
      </c>
      <c r="B38" s="34" t="s">
        <v>45</v>
      </c>
      <c r="C38" s="80"/>
      <c r="D38" s="9">
        <f t="shared" si="0"/>
        <v>232927</v>
      </c>
      <c r="E38" s="11">
        <v>0</v>
      </c>
      <c r="F38" s="11">
        <v>232927</v>
      </c>
      <c r="G38" s="11">
        <v>0</v>
      </c>
      <c r="H38" s="64">
        <v>0</v>
      </c>
      <c r="I38" s="31">
        <v>239927</v>
      </c>
      <c r="J38" s="71">
        <f t="shared" si="5"/>
        <v>239927</v>
      </c>
      <c r="K38" s="11">
        <v>0</v>
      </c>
      <c r="L38" s="11">
        <v>239927</v>
      </c>
      <c r="M38" s="11">
        <v>0</v>
      </c>
      <c r="N38" s="11">
        <v>0</v>
      </c>
      <c r="O38" s="9">
        <f t="shared" si="1"/>
        <v>161317</v>
      </c>
      <c r="P38" s="11">
        <v>0</v>
      </c>
      <c r="Q38" s="11">
        <v>161317</v>
      </c>
      <c r="R38" s="11">
        <v>0</v>
      </c>
      <c r="S38" s="11">
        <v>0</v>
      </c>
      <c r="T38" s="9">
        <f t="shared" si="2"/>
        <v>161317</v>
      </c>
      <c r="U38" s="11">
        <v>0</v>
      </c>
      <c r="V38" s="11">
        <v>161317</v>
      </c>
      <c r="W38" s="11">
        <v>0</v>
      </c>
      <c r="X38" s="11">
        <v>0</v>
      </c>
      <c r="Y38" s="9">
        <f t="shared" si="3"/>
        <v>100</v>
      </c>
      <c r="Z38" s="31">
        <f t="shared" si="4"/>
        <v>67.235867576387818</v>
      </c>
    </row>
    <row r="39" spans="1:26" x14ac:dyDescent="0.25">
      <c r="A39" s="35" t="s">
        <v>176</v>
      </c>
      <c r="B39" s="34" t="s">
        <v>46</v>
      </c>
      <c r="C39" s="80"/>
      <c r="D39" s="9">
        <f t="shared" si="0"/>
        <v>14605689</v>
      </c>
      <c r="E39" s="11">
        <v>1067109</v>
      </c>
      <c r="F39" s="11">
        <v>13538580</v>
      </c>
      <c r="G39" s="11">
        <v>0</v>
      </c>
      <c r="H39" s="64">
        <v>0</v>
      </c>
      <c r="I39" s="31">
        <v>15922170</v>
      </c>
      <c r="J39" s="71">
        <f t="shared" si="5"/>
        <v>17424445</v>
      </c>
      <c r="K39" s="11">
        <v>2950828</v>
      </c>
      <c r="L39" s="11">
        <v>14473617</v>
      </c>
      <c r="M39" s="11">
        <v>0</v>
      </c>
      <c r="N39" s="11">
        <v>0</v>
      </c>
      <c r="O39" s="9">
        <f t="shared" si="1"/>
        <v>13387187</v>
      </c>
      <c r="P39" s="11">
        <v>2672403</v>
      </c>
      <c r="Q39" s="11">
        <v>10714784</v>
      </c>
      <c r="R39" s="11">
        <v>0</v>
      </c>
      <c r="S39" s="11">
        <v>0</v>
      </c>
      <c r="T39" s="9">
        <f t="shared" si="2"/>
        <v>13387187</v>
      </c>
      <c r="U39" s="11">
        <v>2672403</v>
      </c>
      <c r="V39" s="11">
        <v>10714784</v>
      </c>
      <c r="W39" s="11">
        <v>0</v>
      </c>
      <c r="X39" s="11">
        <v>0</v>
      </c>
      <c r="Y39" s="9">
        <f t="shared" si="3"/>
        <v>100</v>
      </c>
      <c r="Z39" s="31">
        <f t="shared" si="4"/>
        <v>76.829919116505579</v>
      </c>
    </row>
    <row r="40" spans="1:26" s="23" customFormat="1" ht="43.5" customHeight="1" x14ac:dyDescent="0.25">
      <c r="A40" s="35" t="s">
        <v>177</v>
      </c>
      <c r="B40" s="33" t="s">
        <v>47</v>
      </c>
      <c r="C40" s="26"/>
      <c r="D40" s="9">
        <f t="shared" si="0"/>
        <v>671625.6</v>
      </c>
      <c r="E40" s="11">
        <v>0</v>
      </c>
      <c r="F40" s="11">
        <v>671625.6</v>
      </c>
      <c r="G40" s="11">
        <v>0</v>
      </c>
      <c r="H40" s="64">
        <v>0</v>
      </c>
      <c r="I40" s="31">
        <v>671625.6</v>
      </c>
      <c r="J40" s="71">
        <f>SUM(K40,L40,M40,N40,)</f>
        <v>671625.6</v>
      </c>
      <c r="K40" s="11">
        <v>0</v>
      </c>
      <c r="L40" s="11">
        <v>671625.6</v>
      </c>
      <c r="M40" s="11">
        <v>0</v>
      </c>
      <c r="N40" s="11">
        <v>0</v>
      </c>
      <c r="O40" s="9">
        <f t="shared" si="1"/>
        <v>501569.4</v>
      </c>
      <c r="P40" s="11">
        <v>0</v>
      </c>
      <c r="Q40" s="11">
        <v>501569.4</v>
      </c>
      <c r="R40" s="11">
        <v>0</v>
      </c>
      <c r="S40" s="11">
        <v>0</v>
      </c>
      <c r="T40" s="9">
        <f t="shared" si="2"/>
        <v>485223</v>
      </c>
      <c r="U40" s="11">
        <v>0</v>
      </c>
      <c r="V40" s="11">
        <v>485223</v>
      </c>
      <c r="W40" s="11">
        <v>0</v>
      </c>
      <c r="X40" s="11">
        <v>0</v>
      </c>
      <c r="Y40" s="9">
        <f t="shared" si="3"/>
        <v>96.740949507685272</v>
      </c>
      <c r="Z40" s="31">
        <f t="shared" si="4"/>
        <v>72.246054944897878</v>
      </c>
    </row>
    <row r="41" spans="1:26" s="23" customFormat="1" ht="90" x14ac:dyDescent="0.25">
      <c r="A41" s="35" t="s">
        <v>178</v>
      </c>
      <c r="B41" s="33" t="s">
        <v>48</v>
      </c>
      <c r="C41" s="24" t="s">
        <v>281</v>
      </c>
      <c r="D41" s="9">
        <f>SUM(E41,F41,G41,H41,)</f>
        <v>3675</v>
      </c>
      <c r="E41" s="31">
        <v>0</v>
      </c>
      <c r="F41" s="31">
        <v>3675</v>
      </c>
      <c r="G41" s="31">
        <v>0</v>
      </c>
      <c r="H41" s="63">
        <v>0</v>
      </c>
      <c r="I41" s="9">
        <v>3675</v>
      </c>
      <c r="J41" s="71">
        <f t="shared" si="5"/>
        <v>3590.5010000000002</v>
      </c>
      <c r="K41" s="9">
        <v>0</v>
      </c>
      <c r="L41" s="9">
        <v>3590.5010000000002</v>
      </c>
      <c r="M41" s="9">
        <v>0</v>
      </c>
      <c r="N41" s="9">
        <v>0</v>
      </c>
      <c r="O41" s="9">
        <f>SUM(P41,Q41,R41,S41,)</f>
        <v>2191.08</v>
      </c>
      <c r="P41" s="9">
        <v>0</v>
      </c>
      <c r="Q41" s="9">
        <v>2191.08</v>
      </c>
      <c r="R41" s="9">
        <v>0</v>
      </c>
      <c r="S41" s="9">
        <v>0</v>
      </c>
      <c r="T41" s="9">
        <f t="shared" si="2"/>
        <v>1696.3</v>
      </c>
      <c r="U41" s="9">
        <v>0</v>
      </c>
      <c r="V41" s="9">
        <v>1696.3</v>
      </c>
      <c r="W41" s="9">
        <v>0</v>
      </c>
      <c r="X41" s="9">
        <v>0</v>
      </c>
      <c r="Y41" s="9">
        <f t="shared" si="3"/>
        <v>77.418442046844476</v>
      </c>
      <c r="Z41" s="31">
        <f t="shared" si="4"/>
        <v>47.244103260241396</v>
      </c>
    </row>
    <row r="42" spans="1:26" s="21" customFormat="1" ht="103.5" customHeight="1" x14ac:dyDescent="0.25">
      <c r="A42" s="35" t="s">
        <v>179</v>
      </c>
      <c r="B42" s="33" t="s">
        <v>49</v>
      </c>
      <c r="C42" s="81" t="s">
        <v>303</v>
      </c>
      <c r="D42" s="9">
        <f t="shared" si="0"/>
        <v>2376540.7000000002</v>
      </c>
      <c r="E42" s="31">
        <f>SUM(E43:E47)</f>
        <v>0</v>
      </c>
      <c r="F42" s="31">
        <f t="shared" ref="F42:I42" si="22">SUM(F43:F47)</f>
        <v>2376540.7000000002</v>
      </c>
      <c r="G42" s="31">
        <f t="shared" si="22"/>
        <v>0</v>
      </c>
      <c r="H42" s="63">
        <f t="shared" si="22"/>
        <v>0</v>
      </c>
      <c r="I42" s="31">
        <f t="shared" si="22"/>
        <v>1981089</v>
      </c>
      <c r="J42" s="71">
        <f t="shared" si="5"/>
        <v>1981089</v>
      </c>
      <c r="K42" s="9">
        <f>SUM(K43:K47)</f>
        <v>0</v>
      </c>
      <c r="L42" s="9">
        <f t="shared" ref="L42:N42" si="23">SUM(L43:L47)</f>
        <v>1981089</v>
      </c>
      <c r="M42" s="9">
        <f t="shared" si="23"/>
        <v>0</v>
      </c>
      <c r="N42" s="9">
        <f t="shared" si="23"/>
        <v>0</v>
      </c>
      <c r="O42" s="9">
        <f t="shared" si="1"/>
        <v>1529838</v>
      </c>
      <c r="P42" s="9">
        <f>SUM(P43:P47)</f>
        <v>0</v>
      </c>
      <c r="Q42" s="9">
        <f t="shared" ref="Q42:S42" si="24">SUM(Q43:Q47)</f>
        <v>1529838</v>
      </c>
      <c r="R42" s="9">
        <f t="shared" si="24"/>
        <v>0</v>
      </c>
      <c r="S42" s="9">
        <f t="shared" si="24"/>
        <v>0</v>
      </c>
      <c r="T42" s="9">
        <f t="shared" si="2"/>
        <v>1453469.7</v>
      </c>
      <c r="U42" s="9">
        <f>SUM(U43:U47)</f>
        <v>0</v>
      </c>
      <c r="V42" s="9">
        <f>SUM(V43:V47)</f>
        <v>1453469.7</v>
      </c>
      <c r="W42" s="9">
        <f t="shared" ref="V42:X42" si="25">SUM(W43:W47)</f>
        <v>0</v>
      </c>
      <c r="X42" s="9">
        <f t="shared" si="25"/>
        <v>0</v>
      </c>
      <c r="Y42" s="9">
        <f t="shared" si="3"/>
        <v>95.008079286826444</v>
      </c>
      <c r="Z42" s="31">
        <f t="shared" si="4"/>
        <v>73.367208641307883</v>
      </c>
    </row>
    <row r="43" spans="1:26" ht="46.5" x14ac:dyDescent="0.25">
      <c r="A43" s="35" t="s">
        <v>180</v>
      </c>
      <c r="B43" s="34" t="s">
        <v>50</v>
      </c>
      <c r="C43" s="81"/>
      <c r="D43" s="9">
        <f t="shared" si="0"/>
        <v>33888</v>
      </c>
      <c r="E43" s="11">
        <v>0</v>
      </c>
      <c r="F43" s="11">
        <v>33888</v>
      </c>
      <c r="G43" s="11">
        <v>0</v>
      </c>
      <c r="H43" s="64">
        <v>0</v>
      </c>
      <c r="I43" s="9">
        <v>33888</v>
      </c>
      <c r="J43" s="71">
        <f t="shared" si="5"/>
        <v>33888</v>
      </c>
      <c r="K43" s="9">
        <v>0</v>
      </c>
      <c r="L43" s="9">
        <v>33888</v>
      </c>
      <c r="M43" s="9">
        <v>0</v>
      </c>
      <c r="N43" s="9">
        <v>0</v>
      </c>
      <c r="O43" s="9">
        <f t="shared" si="1"/>
        <v>23800</v>
      </c>
      <c r="P43" s="9">
        <v>0</v>
      </c>
      <c r="Q43" s="9">
        <v>23800</v>
      </c>
      <c r="R43" s="9">
        <v>0</v>
      </c>
      <c r="S43" s="9">
        <v>0</v>
      </c>
      <c r="T43" s="9">
        <f t="shared" si="2"/>
        <v>23767</v>
      </c>
      <c r="U43" s="9">
        <v>0</v>
      </c>
      <c r="V43" s="9">
        <v>23767</v>
      </c>
      <c r="W43" s="9">
        <v>0</v>
      </c>
      <c r="X43" s="9">
        <v>0</v>
      </c>
      <c r="Y43" s="9">
        <f t="shared" si="3"/>
        <v>99.861344537815128</v>
      </c>
      <c r="Z43" s="31">
        <f t="shared" si="4"/>
        <v>70.13397072710103</v>
      </c>
    </row>
    <row r="44" spans="1:26" ht="46.5" x14ac:dyDescent="0.25">
      <c r="A44" s="35" t="s">
        <v>181</v>
      </c>
      <c r="B44" s="34" t="s">
        <v>51</v>
      </c>
      <c r="C44" s="81"/>
      <c r="D44" s="9">
        <f t="shared" si="0"/>
        <v>101285</v>
      </c>
      <c r="E44" s="11">
        <v>0</v>
      </c>
      <c r="F44" s="11">
        <v>101285</v>
      </c>
      <c r="G44" s="11">
        <v>0</v>
      </c>
      <c r="H44" s="64">
        <v>0</v>
      </c>
      <c r="I44" s="31">
        <v>141285</v>
      </c>
      <c r="J44" s="71">
        <f t="shared" si="5"/>
        <v>141285</v>
      </c>
      <c r="K44" s="11">
        <v>0</v>
      </c>
      <c r="L44" s="11">
        <v>141285</v>
      </c>
      <c r="M44" s="11">
        <v>0</v>
      </c>
      <c r="N44" s="11">
        <v>0</v>
      </c>
      <c r="O44" s="9">
        <f t="shared" si="1"/>
        <v>116823</v>
      </c>
      <c r="P44" s="11">
        <v>0</v>
      </c>
      <c r="Q44" s="11">
        <v>116823</v>
      </c>
      <c r="R44" s="11">
        <v>0</v>
      </c>
      <c r="S44" s="11">
        <v>0</v>
      </c>
      <c r="T44" s="9">
        <f t="shared" si="2"/>
        <v>116774</v>
      </c>
      <c r="U44" s="11">
        <v>0</v>
      </c>
      <c r="V44" s="11">
        <v>116774</v>
      </c>
      <c r="W44" s="11">
        <v>0</v>
      </c>
      <c r="X44" s="11">
        <v>0</v>
      </c>
      <c r="Y44" s="9">
        <f t="shared" si="3"/>
        <v>99.958056204685718</v>
      </c>
      <c r="Z44" s="31">
        <f t="shared" si="4"/>
        <v>82.651378419506671</v>
      </c>
    </row>
    <row r="45" spans="1:26" ht="69.75" x14ac:dyDescent="0.25">
      <c r="A45" s="35" t="s">
        <v>182</v>
      </c>
      <c r="B45" s="34" t="s">
        <v>52</v>
      </c>
      <c r="C45" s="81"/>
      <c r="D45" s="9">
        <f t="shared" si="0"/>
        <v>552000</v>
      </c>
      <c r="E45" s="11">
        <v>0</v>
      </c>
      <c r="F45" s="11">
        <v>552000</v>
      </c>
      <c r="G45" s="11">
        <v>0</v>
      </c>
      <c r="H45" s="64">
        <v>0</v>
      </c>
      <c r="I45" s="31">
        <v>542000</v>
      </c>
      <c r="J45" s="71">
        <f t="shared" si="5"/>
        <v>542000</v>
      </c>
      <c r="K45" s="11">
        <v>0</v>
      </c>
      <c r="L45" s="11">
        <v>542000</v>
      </c>
      <c r="M45" s="11">
        <v>0</v>
      </c>
      <c r="N45" s="11">
        <v>0</v>
      </c>
      <c r="O45" s="9">
        <f t="shared" si="1"/>
        <v>404335</v>
      </c>
      <c r="P45" s="11">
        <v>0</v>
      </c>
      <c r="Q45" s="11">
        <v>404335</v>
      </c>
      <c r="R45" s="11">
        <v>0</v>
      </c>
      <c r="S45" s="11">
        <v>0</v>
      </c>
      <c r="T45" s="9">
        <f t="shared" si="2"/>
        <v>404335</v>
      </c>
      <c r="U45" s="11">
        <v>0</v>
      </c>
      <c r="V45" s="11">
        <v>404335</v>
      </c>
      <c r="W45" s="11">
        <v>0</v>
      </c>
      <c r="X45" s="11">
        <v>0</v>
      </c>
      <c r="Y45" s="9">
        <f t="shared" si="3"/>
        <v>100</v>
      </c>
      <c r="Z45" s="31">
        <f t="shared" si="4"/>
        <v>74.600553505535046</v>
      </c>
    </row>
    <row r="46" spans="1:26" ht="46.5" x14ac:dyDescent="0.25">
      <c r="A46" s="35" t="s">
        <v>183</v>
      </c>
      <c r="B46" s="34" t="s">
        <v>53</v>
      </c>
      <c r="C46" s="81"/>
      <c r="D46" s="9">
        <f t="shared" si="0"/>
        <v>600000</v>
      </c>
      <c r="E46" s="11">
        <v>0</v>
      </c>
      <c r="F46" s="11">
        <v>600000</v>
      </c>
      <c r="G46" s="11">
        <v>0</v>
      </c>
      <c r="H46" s="64">
        <v>0</v>
      </c>
      <c r="I46" s="31">
        <v>200000</v>
      </c>
      <c r="J46" s="71">
        <f t="shared" si="5"/>
        <v>200000</v>
      </c>
      <c r="K46" s="11">
        <v>0</v>
      </c>
      <c r="L46" s="11">
        <v>200000</v>
      </c>
      <c r="M46" s="11">
        <v>0</v>
      </c>
      <c r="N46" s="11">
        <v>0</v>
      </c>
      <c r="O46" s="9">
        <f t="shared" si="1"/>
        <v>125895</v>
      </c>
      <c r="P46" s="11">
        <v>0</v>
      </c>
      <c r="Q46" s="11">
        <v>125895</v>
      </c>
      <c r="R46" s="11">
        <v>0</v>
      </c>
      <c r="S46" s="11">
        <v>0</v>
      </c>
      <c r="T46" s="9">
        <f t="shared" si="2"/>
        <v>125895</v>
      </c>
      <c r="U46" s="11">
        <v>0</v>
      </c>
      <c r="V46" s="11">
        <v>125895</v>
      </c>
      <c r="W46" s="11">
        <v>0</v>
      </c>
      <c r="X46" s="11">
        <v>0</v>
      </c>
      <c r="Y46" s="9">
        <f t="shared" si="3"/>
        <v>100</v>
      </c>
      <c r="Z46" s="31">
        <f t="shared" si="4"/>
        <v>62.947499999999998</v>
      </c>
    </row>
    <row r="47" spans="1:26" ht="46.5" x14ac:dyDescent="0.25">
      <c r="A47" s="36" t="s">
        <v>184</v>
      </c>
      <c r="B47" s="34" t="s">
        <v>29</v>
      </c>
      <c r="C47" s="81"/>
      <c r="D47" s="9">
        <f t="shared" si="0"/>
        <v>1089367.7</v>
      </c>
      <c r="E47" s="11">
        <v>0</v>
      </c>
      <c r="F47" s="11">
        <v>1089367.7</v>
      </c>
      <c r="G47" s="11">
        <v>0</v>
      </c>
      <c r="H47" s="64">
        <v>0</v>
      </c>
      <c r="I47" s="31">
        <v>1063916</v>
      </c>
      <c r="J47" s="71">
        <f t="shared" si="5"/>
        <v>1063916</v>
      </c>
      <c r="K47" s="11">
        <v>0</v>
      </c>
      <c r="L47" s="11">
        <v>1063916</v>
      </c>
      <c r="M47" s="11">
        <v>0</v>
      </c>
      <c r="N47" s="11">
        <v>0</v>
      </c>
      <c r="O47" s="9">
        <f t="shared" si="1"/>
        <v>858985</v>
      </c>
      <c r="P47" s="11">
        <v>0</v>
      </c>
      <c r="Q47" s="11">
        <v>858985</v>
      </c>
      <c r="R47" s="11">
        <v>0</v>
      </c>
      <c r="S47" s="11">
        <v>0</v>
      </c>
      <c r="T47" s="9">
        <f t="shared" si="2"/>
        <v>782698.7</v>
      </c>
      <c r="U47" s="11">
        <v>0</v>
      </c>
      <c r="V47" s="11">
        <v>782698.7</v>
      </c>
      <c r="W47" s="11">
        <v>0</v>
      </c>
      <c r="X47" s="11">
        <v>0</v>
      </c>
      <c r="Y47" s="9">
        <f t="shared" si="3"/>
        <v>91.119018376339511</v>
      </c>
      <c r="Z47" s="31">
        <f t="shared" si="4"/>
        <v>73.567715872305712</v>
      </c>
    </row>
    <row r="48" spans="1:26" s="23" customFormat="1" ht="67.5" x14ac:dyDescent="0.25">
      <c r="A48" s="35" t="s">
        <v>185</v>
      </c>
      <c r="B48" s="33" t="s">
        <v>54</v>
      </c>
      <c r="C48" s="24" t="s">
        <v>314</v>
      </c>
      <c r="D48" s="37">
        <f t="shared" si="0"/>
        <v>349763.16000000003</v>
      </c>
      <c r="E48" s="11">
        <v>315175</v>
      </c>
      <c r="F48" s="11">
        <v>34588.160000000003</v>
      </c>
      <c r="G48" s="11">
        <v>0</v>
      </c>
      <c r="H48" s="64">
        <v>0</v>
      </c>
      <c r="I48" s="31">
        <v>356350.04</v>
      </c>
      <c r="J48" s="71">
        <f>SUM(K48,L48,M48,N48,)</f>
        <v>356350.04</v>
      </c>
      <c r="K48" s="11">
        <v>315175</v>
      </c>
      <c r="L48" s="11">
        <v>41175.040000000001</v>
      </c>
      <c r="M48" s="11">
        <v>0</v>
      </c>
      <c r="N48" s="11">
        <v>0</v>
      </c>
      <c r="O48" s="9">
        <f t="shared" si="1"/>
        <v>307111.86</v>
      </c>
      <c r="P48" s="11">
        <v>282379.8</v>
      </c>
      <c r="Q48" s="11">
        <v>24732.06</v>
      </c>
      <c r="R48" s="11">
        <v>0</v>
      </c>
      <c r="S48" s="11">
        <v>0</v>
      </c>
      <c r="T48" s="9">
        <f t="shared" si="2"/>
        <v>307111.86</v>
      </c>
      <c r="U48" s="11">
        <v>282379.8</v>
      </c>
      <c r="V48" s="11">
        <v>24732.06</v>
      </c>
      <c r="W48" s="11">
        <v>0</v>
      </c>
      <c r="X48" s="11">
        <v>0</v>
      </c>
      <c r="Y48" s="9">
        <f>T48/O48*100</f>
        <v>100</v>
      </c>
      <c r="Z48" s="31">
        <f t="shared" si="4"/>
        <v>86.182636600798475</v>
      </c>
    </row>
    <row r="49" spans="1:26" s="23" customFormat="1" ht="43.5" customHeight="1" x14ac:dyDescent="0.25">
      <c r="A49" s="35" t="s">
        <v>186</v>
      </c>
      <c r="B49" s="33" t="s">
        <v>55</v>
      </c>
      <c r="C49" s="74" t="s">
        <v>313</v>
      </c>
      <c r="D49" s="9">
        <f>SUM(E49,F49,G49,H49,)</f>
        <v>3446190</v>
      </c>
      <c r="E49" s="11">
        <f>SUM(E50:E55)</f>
        <v>2926080</v>
      </c>
      <c r="F49" s="11">
        <f>SUM(F50:F55)</f>
        <v>520110</v>
      </c>
      <c r="G49" s="11">
        <f t="shared" ref="F49:H49" si="26">SUM(G50:G56)</f>
        <v>0</v>
      </c>
      <c r="H49" s="64">
        <f>SUM(H50:H55)</f>
        <v>0</v>
      </c>
      <c r="I49" s="31">
        <f>SUM(I50:I55)</f>
        <v>4813860</v>
      </c>
      <c r="J49" s="71">
        <f>SUM(K49,L49,M49,N49,)</f>
        <v>4813860</v>
      </c>
      <c r="K49" s="11">
        <f>SUM(K50:K55)</f>
        <v>4297140</v>
      </c>
      <c r="L49" s="11">
        <f t="shared" ref="L49:N49" si="27">SUM(L50:L55)</f>
        <v>516720</v>
      </c>
      <c r="M49" s="11">
        <f t="shared" si="27"/>
        <v>0</v>
      </c>
      <c r="N49" s="11">
        <f t="shared" si="27"/>
        <v>0</v>
      </c>
      <c r="O49" s="9">
        <f>SUM(P49,Q49,R49,S49,)</f>
        <v>4313100</v>
      </c>
      <c r="P49" s="11">
        <f>SUM(P50:P55)</f>
        <v>3971730</v>
      </c>
      <c r="Q49" s="11">
        <f t="shared" ref="Q49:S49" si="28">SUM(Q50:Q55)</f>
        <v>341370</v>
      </c>
      <c r="R49" s="11">
        <f t="shared" si="28"/>
        <v>0</v>
      </c>
      <c r="S49" s="11">
        <f t="shared" si="28"/>
        <v>0</v>
      </c>
      <c r="T49" s="9">
        <f>SUM(U49,V49,W49,X49)</f>
        <v>4301570</v>
      </c>
      <c r="U49" s="11">
        <f>SUM(U50:U55)</f>
        <v>3969490</v>
      </c>
      <c r="V49" s="11">
        <f t="shared" ref="V49:X49" si="29">SUM(V50:V55)</f>
        <v>332080</v>
      </c>
      <c r="W49" s="11">
        <f t="shared" si="29"/>
        <v>0</v>
      </c>
      <c r="X49" s="11">
        <f t="shared" si="29"/>
        <v>0</v>
      </c>
      <c r="Y49" s="9">
        <f t="shared" si="3"/>
        <v>99.732674874220393</v>
      </c>
      <c r="Z49" s="31">
        <f t="shared" si="4"/>
        <v>89.358020382811304</v>
      </c>
    </row>
    <row r="50" spans="1:26" s="20" customFormat="1" ht="69.75" x14ac:dyDescent="0.25">
      <c r="A50" s="35" t="s">
        <v>187</v>
      </c>
      <c r="B50" s="34" t="s">
        <v>56</v>
      </c>
      <c r="C50" s="76"/>
      <c r="D50" s="9">
        <f t="shared" si="0"/>
        <v>1360</v>
      </c>
      <c r="E50" s="11">
        <v>210</v>
      </c>
      <c r="F50" s="11">
        <v>1150</v>
      </c>
      <c r="G50" s="11">
        <v>0</v>
      </c>
      <c r="H50" s="64">
        <v>0</v>
      </c>
      <c r="I50" s="31">
        <v>1360</v>
      </c>
      <c r="J50" s="71">
        <f>SUM(K50,L50,M50,N50,)</f>
        <v>1360</v>
      </c>
      <c r="K50" s="11">
        <v>210</v>
      </c>
      <c r="L50" s="11">
        <v>1150</v>
      </c>
      <c r="M50" s="11">
        <v>0</v>
      </c>
      <c r="N50" s="11">
        <v>0</v>
      </c>
      <c r="O50" s="9">
        <f t="shared" si="1"/>
        <v>510</v>
      </c>
      <c r="P50" s="11">
        <v>0</v>
      </c>
      <c r="Q50" s="11">
        <v>510</v>
      </c>
      <c r="R50" s="11">
        <v>0</v>
      </c>
      <c r="S50" s="11">
        <v>0</v>
      </c>
      <c r="T50" s="9">
        <f t="shared" si="2"/>
        <v>460</v>
      </c>
      <c r="U50" s="11">
        <v>0</v>
      </c>
      <c r="V50" s="11">
        <v>460</v>
      </c>
      <c r="W50" s="11">
        <v>0</v>
      </c>
      <c r="X50" s="11">
        <v>0</v>
      </c>
      <c r="Y50" s="9">
        <f t="shared" si="3"/>
        <v>90.196078431372555</v>
      </c>
      <c r="Z50" s="31">
        <f t="shared" si="4"/>
        <v>33.82352941176471</v>
      </c>
    </row>
    <row r="51" spans="1:26" s="20" customFormat="1" ht="46.5" x14ac:dyDescent="0.25">
      <c r="A51" s="35" t="s">
        <v>188</v>
      </c>
      <c r="B51" s="34" t="s">
        <v>57</v>
      </c>
      <c r="C51" s="76"/>
      <c r="D51" s="9">
        <f t="shared" si="0"/>
        <v>950</v>
      </c>
      <c r="E51" s="11">
        <v>0</v>
      </c>
      <c r="F51" s="11">
        <v>950</v>
      </c>
      <c r="G51" s="11">
        <v>0</v>
      </c>
      <c r="H51" s="64">
        <v>0</v>
      </c>
      <c r="I51" s="31">
        <v>950</v>
      </c>
      <c r="J51" s="71">
        <f t="shared" si="5"/>
        <v>950</v>
      </c>
      <c r="K51" s="11">
        <v>0</v>
      </c>
      <c r="L51" s="11">
        <v>950</v>
      </c>
      <c r="M51" s="11">
        <v>0</v>
      </c>
      <c r="N51" s="11">
        <v>0</v>
      </c>
      <c r="O51" s="9">
        <f t="shared" si="1"/>
        <v>0</v>
      </c>
      <c r="P51" s="11">
        <v>0</v>
      </c>
      <c r="Q51" s="11">
        <v>0</v>
      </c>
      <c r="R51" s="11">
        <v>0</v>
      </c>
      <c r="S51" s="11">
        <v>0</v>
      </c>
      <c r="T51" s="9">
        <f t="shared" si="2"/>
        <v>0</v>
      </c>
      <c r="U51" s="11">
        <v>0</v>
      </c>
      <c r="V51" s="11">
        <v>0</v>
      </c>
      <c r="W51" s="11">
        <v>0</v>
      </c>
      <c r="X51" s="11">
        <v>0</v>
      </c>
      <c r="Y51" s="9" t="e">
        <f t="shared" si="3"/>
        <v>#DIV/0!</v>
      </c>
      <c r="Z51" s="31">
        <f t="shared" si="4"/>
        <v>0</v>
      </c>
    </row>
    <row r="52" spans="1:26" s="20" customFormat="1" ht="46.5" x14ac:dyDescent="0.25">
      <c r="A52" s="35" t="s">
        <v>189</v>
      </c>
      <c r="B52" s="34" t="s">
        <v>58</v>
      </c>
      <c r="C52" s="76"/>
      <c r="D52" s="9">
        <f t="shared" si="0"/>
        <v>150</v>
      </c>
      <c r="E52" s="11">
        <v>0</v>
      </c>
      <c r="F52" s="11">
        <v>150</v>
      </c>
      <c r="G52" s="11">
        <v>0</v>
      </c>
      <c r="H52" s="64">
        <v>0</v>
      </c>
      <c r="I52" s="31">
        <v>150</v>
      </c>
      <c r="J52" s="71">
        <f t="shared" si="5"/>
        <v>150</v>
      </c>
      <c r="K52" s="11">
        <v>0</v>
      </c>
      <c r="L52" s="11">
        <v>150</v>
      </c>
      <c r="M52" s="11">
        <v>0</v>
      </c>
      <c r="N52" s="11">
        <v>0</v>
      </c>
      <c r="O52" s="9">
        <f t="shared" si="1"/>
        <v>100</v>
      </c>
      <c r="P52" s="11">
        <v>0</v>
      </c>
      <c r="Q52" s="11">
        <v>100</v>
      </c>
      <c r="R52" s="11">
        <v>0</v>
      </c>
      <c r="S52" s="11">
        <v>0</v>
      </c>
      <c r="T52" s="9">
        <f t="shared" si="2"/>
        <v>40</v>
      </c>
      <c r="U52" s="11">
        <v>0</v>
      </c>
      <c r="V52" s="11">
        <v>40</v>
      </c>
      <c r="W52" s="11">
        <v>0</v>
      </c>
      <c r="X52" s="11">
        <v>0</v>
      </c>
      <c r="Y52" s="9">
        <f t="shared" si="3"/>
        <v>40</v>
      </c>
      <c r="Z52" s="31">
        <f t="shared" si="4"/>
        <v>26.666666666666668</v>
      </c>
    </row>
    <row r="53" spans="1:26" s="20" customFormat="1" ht="69.75" x14ac:dyDescent="0.25">
      <c r="A53" s="35" t="s">
        <v>190</v>
      </c>
      <c r="B53" s="34" t="s">
        <v>59</v>
      </c>
      <c r="C53" s="76"/>
      <c r="D53" s="9">
        <f t="shared" si="0"/>
        <v>2897550</v>
      </c>
      <c r="E53" s="11">
        <v>2788740</v>
      </c>
      <c r="F53" s="11">
        <v>108810</v>
      </c>
      <c r="G53" s="11">
        <v>0</v>
      </c>
      <c r="H53" s="64">
        <v>0</v>
      </c>
      <c r="I53" s="31">
        <v>4278880</v>
      </c>
      <c r="J53" s="71">
        <f t="shared" si="5"/>
        <v>4278880</v>
      </c>
      <c r="K53" s="11">
        <v>4159800</v>
      </c>
      <c r="L53" s="11">
        <v>119080</v>
      </c>
      <c r="M53" s="11">
        <v>0</v>
      </c>
      <c r="N53" s="11">
        <v>0</v>
      </c>
      <c r="O53" s="9">
        <f t="shared" si="1"/>
        <v>3954990</v>
      </c>
      <c r="P53" s="11">
        <v>3855270</v>
      </c>
      <c r="Q53" s="11">
        <v>99720</v>
      </c>
      <c r="R53" s="11">
        <v>0</v>
      </c>
      <c r="S53" s="11">
        <v>0</v>
      </c>
      <c r="T53" s="9">
        <f t="shared" si="2"/>
        <v>3953060</v>
      </c>
      <c r="U53" s="11">
        <v>3855270</v>
      </c>
      <c r="V53" s="11">
        <v>97790</v>
      </c>
      <c r="W53" s="11">
        <v>0</v>
      </c>
      <c r="X53" s="11">
        <v>0</v>
      </c>
      <c r="Y53" s="9">
        <f t="shared" si="3"/>
        <v>99.95120088799213</v>
      </c>
      <c r="Z53" s="31">
        <f t="shared" si="4"/>
        <v>92.385390569494817</v>
      </c>
    </row>
    <row r="54" spans="1:26" s="20" customFormat="1" ht="46.5" x14ac:dyDescent="0.25">
      <c r="A54" s="35" t="s">
        <v>191</v>
      </c>
      <c r="B54" s="34" t="s">
        <v>60</v>
      </c>
      <c r="C54" s="76"/>
      <c r="D54" s="9">
        <f t="shared" si="0"/>
        <v>258830</v>
      </c>
      <c r="E54" s="11">
        <v>119360</v>
      </c>
      <c r="F54" s="11">
        <v>139470</v>
      </c>
      <c r="G54" s="11">
        <v>0</v>
      </c>
      <c r="H54" s="64">
        <v>0</v>
      </c>
      <c r="I54" s="31">
        <v>258830</v>
      </c>
      <c r="J54" s="71">
        <f t="shared" si="5"/>
        <v>258830</v>
      </c>
      <c r="K54" s="11">
        <v>119360</v>
      </c>
      <c r="L54" s="11">
        <v>139470</v>
      </c>
      <c r="M54" s="11">
        <v>0</v>
      </c>
      <c r="N54" s="11">
        <v>0</v>
      </c>
      <c r="O54" s="9">
        <f t="shared" si="1"/>
        <v>132080</v>
      </c>
      <c r="P54" s="11">
        <v>101360</v>
      </c>
      <c r="Q54" s="11">
        <v>30720</v>
      </c>
      <c r="R54" s="11">
        <v>0</v>
      </c>
      <c r="S54" s="11">
        <v>0</v>
      </c>
      <c r="T54" s="9">
        <f t="shared" si="2"/>
        <v>132070</v>
      </c>
      <c r="U54" s="11">
        <v>101360</v>
      </c>
      <c r="V54" s="11">
        <v>30710</v>
      </c>
      <c r="W54" s="11">
        <v>0</v>
      </c>
      <c r="X54" s="11">
        <v>0</v>
      </c>
      <c r="Y54" s="9">
        <f t="shared" si="3"/>
        <v>99.992428831011509</v>
      </c>
      <c r="Z54" s="31">
        <f t="shared" si="4"/>
        <v>51.02576981030019</v>
      </c>
    </row>
    <row r="55" spans="1:26" s="20" customFormat="1" ht="46.5" customHeight="1" x14ac:dyDescent="0.25">
      <c r="A55" s="35" t="s">
        <v>192</v>
      </c>
      <c r="B55" s="34" t="s">
        <v>61</v>
      </c>
      <c r="C55" s="75"/>
      <c r="D55" s="9">
        <f t="shared" si="0"/>
        <v>287350</v>
      </c>
      <c r="E55" s="11">
        <v>17770</v>
      </c>
      <c r="F55" s="11">
        <v>269580</v>
      </c>
      <c r="G55" s="11">
        <v>0</v>
      </c>
      <c r="H55" s="64">
        <v>0</v>
      </c>
      <c r="I55" s="31">
        <v>273690</v>
      </c>
      <c r="J55" s="71">
        <f t="shared" si="5"/>
        <v>273690</v>
      </c>
      <c r="K55" s="11">
        <v>17770</v>
      </c>
      <c r="L55" s="11">
        <v>255920</v>
      </c>
      <c r="M55" s="11">
        <v>0</v>
      </c>
      <c r="N55" s="11">
        <v>0</v>
      </c>
      <c r="O55" s="9">
        <f t="shared" si="1"/>
        <v>225420</v>
      </c>
      <c r="P55" s="11">
        <v>15100</v>
      </c>
      <c r="Q55" s="11">
        <v>210320</v>
      </c>
      <c r="R55" s="11">
        <v>0</v>
      </c>
      <c r="S55" s="11">
        <v>0</v>
      </c>
      <c r="T55" s="9">
        <f t="shared" si="2"/>
        <v>215940</v>
      </c>
      <c r="U55" s="11">
        <v>12860</v>
      </c>
      <c r="V55" s="11">
        <v>203080</v>
      </c>
      <c r="W55" s="11">
        <v>0</v>
      </c>
      <c r="X55" s="11">
        <v>0</v>
      </c>
      <c r="Y55" s="9">
        <f t="shared" si="3"/>
        <v>95.794516901783339</v>
      </c>
      <c r="Z55" s="31">
        <f t="shared" si="4"/>
        <v>78.899484818590366</v>
      </c>
    </row>
    <row r="56" spans="1:26" s="23" customFormat="1" ht="105.75" customHeight="1" x14ac:dyDescent="0.25">
      <c r="A56" s="35" t="s">
        <v>193</v>
      </c>
      <c r="B56" s="33" t="s">
        <v>62</v>
      </c>
      <c r="C56" s="27" t="s">
        <v>327</v>
      </c>
      <c r="D56" s="9">
        <f t="shared" si="0"/>
        <v>952560</v>
      </c>
      <c r="E56" s="11">
        <v>0</v>
      </c>
      <c r="F56" s="11">
        <v>52560</v>
      </c>
      <c r="G56" s="11">
        <v>0</v>
      </c>
      <c r="H56" s="64">
        <v>900000</v>
      </c>
      <c r="I56" s="31">
        <v>52560</v>
      </c>
      <c r="J56" s="71">
        <f t="shared" si="5"/>
        <v>52560</v>
      </c>
      <c r="K56" s="11">
        <v>0</v>
      </c>
      <c r="L56" s="11">
        <v>52560</v>
      </c>
      <c r="M56" s="11">
        <v>0</v>
      </c>
      <c r="N56" s="11">
        <v>0</v>
      </c>
      <c r="O56" s="9">
        <f t="shared" si="1"/>
        <v>41144.58</v>
      </c>
      <c r="P56" s="11">
        <v>0</v>
      </c>
      <c r="Q56" s="11">
        <v>41144.58</v>
      </c>
      <c r="R56" s="11">
        <v>0</v>
      </c>
      <c r="S56" s="11">
        <v>0</v>
      </c>
      <c r="T56" s="9">
        <f t="shared" si="2"/>
        <v>41144.58</v>
      </c>
      <c r="U56" s="11">
        <v>0</v>
      </c>
      <c r="V56" s="11">
        <v>41144.58</v>
      </c>
      <c r="W56" s="11">
        <v>0</v>
      </c>
      <c r="X56" s="11">
        <v>0</v>
      </c>
      <c r="Y56" s="9">
        <f t="shared" si="3"/>
        <v>100</v>
      </c>
      <c r="Z56" s="31">
        <f t="shared" si="4"/>
        <v>78.281164383561645</v>
      </c>
    </row>
    <row r="57" spans="1:26" s="21" customFormat="1" ht="84" customHeight="1" x14ac:dyDescent="0.25">
      <c r="A57" s="35" t="s">
        <v>194</v>
      </c>
      <c r="B57" s="33" t="s">
        <v>63</v>
      </c>
      <c r="C57" s="74" t="s">
        <v>311</v>
      </c>
      <c r="D57" s="9">
        <f t="shared" si="0"/>
        <v>16110.9</v>
      </c>
      <c r="E57" s="31">
        <v>0</v>
      </c>
      <c r="F57" s="31">
        <v>16110.9</v>
      </c>
      <c r="G57" s="31">
        <v>0</v>
      </c>
      <c r="H57" s="63">
        <v>0</v>
      </c>
      <c r="I57" s="31">
        <v>16110.9</v>
      </c>
      <c r="J57" s="71">
        <f t="shared" si="5"/>
        <v>15445</v>
      </c>
      <c r="K57" s="31">
        <v>0</v>
      </c>
      <c r="L57" s="31">
        <v>15445</v>
      </c>
      <c r="M57" s="31">
        <v>0</v>
      </c>
      <c r="N57" s="31">
        <v>0</v>
      </c>
      <c r="O57" s="9">
        <f t="shared" si="1"/>
        <v>12073.4</v>
      </c>
      <c r="P57" s="31">
        <v>0</v>
      </c>
      <c r="Q57" s="31">
        <v>12073.4</v>
      </c>
      <c r="R57" s="31">
        <v>0</v>
      </c>
      <c r="S57" s="31">
        <v>0</v>
      </c>
      <c r="T57" s="9">
        <f t="shared" si="2"/>
        <v>12073.4</v>
      </c>
      <c r="U57" s="31">
        <v>0</v>
      </c>
      <c r="V57" s="31">
        <v>12073.4</v>
      </c>
      <c r="W57" s="31">
        <v>0</v>
      </c>
      <c r="X57" s="31">
        <v>0</v>
      </c>
      <c r="Y57" s="9">
        <f t="shared" si="3"/>
        <v>100</v>
      </c>
      <c r="Z57" s="31">
        <f t="shared" si="4"/>
        <v>78.170281644545156</v>
      </c>
    </row>
    <row r="58" spans="1:26" s="23" customFormat="1" ht="116.25" x14ac:dyDescent="0.25">
      <c r="A58" s="35" t="s">
        <v>195</v>
      </c>
      <c r="B58" s="34" t="s">
        <v>296</v>
      </c>
      <c r="C58" s="75"/>
      <c r="D58" s="9">
        <f t="shared" si="0"/>
        <v>0</v>
      </c>
      <c r="E58" s="11"/>
      <c r="F58" s="11"/>
      <c r="G58" s="11"/>
      <c r="H58" s="64"/>
      <c r="I58" s="31"/>
      <c r="J58" s="71">
        <f t="shared" si="5"/>
        <v>0</v>
      </c>
      <c r="K58" s="11"/>
      <c r="L58" s="11"/>
      <c r="M58" s="11"/>
      <c r="N58" s="11"/>
      <c r="O58" s="9">
        <f t="shared" si="1"/>
        <v>0</v>
      </c>
      <c r="P58" s="11"/>
      <c r="Q58" s="11"/>
      <c r="R58" s="11"/>
      <c r="S58" s="11"/>
      <c r="T58" s="9">
        <f t="shared" si="2"/>
        <v>0</v>
      </c>
      <c r="U58" s="11"/>
      <c r="V58" s="11"/>
      <c r="W58" s="11"/>
      <c r="X58" s="11"/>
      <c r="Y58" s="9" t="e">
        <f t="shared" si="3"/>
        <v>#DIV/0!</v>
      </c>
      <c r="Z58" s="31" t="e">
        <f t="shared" si="4"/>
        <v>#DIV/0!</v>
      </c>
    </row>
    <row r="59" spans="1:26" s="21" customFormat="1" ht="112.5" x14ac:dyDescent="0.25">
      <c r="A59" s="35" t="s">
        <v>196</v>
      </c>
      <c r="B59" s="33" t="s">
        <v>334</v>
      </c>
      <c r="C59" s="24" t="s">
        <v>310</v>
      </c>
      <c r="D59" s="9">
        <f t="shared" si="0"/>
        <v>4681530.82</v>
      </c>
      <c r="E59" s="31">
        <v>1482297.8</v>
      </c>
      <c r="F59" s="31">
        <v>3134871.06</v>
      </c>
      <c r="G59" s="31">
        <v>34361.96</v>
      </c>
      <c r="H59" s="63">
        <v>30000</v>
      </c>
      <c r="I59" s="31">
        <v>3777395.9</v>
      </c>
      <c r="J59" s="71">
        <f t="shared" si="5"/>
        <v>3777396.1999999997</v>
      </c>
      <c r="K59" s="31">
        <v>1482297.8</v>
      </c>
      <c r="L59" s="31">
        <v>2240681.62</v>
      </c>
      <c r="M59" s="31">
        <v>24416.78</v>
      </c>
      <c r="N59" s="31">
        <v>30000</v>
      </c>
      <c r="O59" s="9">
        <f t="shared" si="1"/>
        <v>1784598.11</v>
      </c>
      <c r="P59" s="31">
        <v>883187.66</v>
      </c>
      <c r="Q59" s="31">
        <v>891819.12</v>
      </c>
      <c r="R59" s="31">
        <v>9591.33</v>
      </c>
      <c r="S59" s="31">
        <v>0</v>
      </c>
      <c r="T59" s="9">
        <f t="shared" si="2"/>
        <v>1631985.3599999999</v>
      </c>
      <c r="U59" s="31">
        <v>820980.1</v>
      </c>
      <c r="V59" s="31">
        <v>802372.37</v>
      </c>
      <c r="W59" s="31">
        <v>8632.89</v>
      </c>
      <c r="X59" s="31">
        <v>0</v>
      </c>
      <c r="Y59" s="9">
        <f t="shared" si="3"/>
        <v>91.448340713529035</v>
      </c>
      <c r="Z59" s="31">
        <f t="shared" si="4"/>
        <v>43.203976326338235</v>
      </c>
    </row>
    <row r="60" spans="1:26" s="23" customFormat="1" ht="112.5" x14ac:dyDescent="0.25">
      <c r="A60" s="25" t="s">
        <v>197</v>
      </c>
      <c r="B60" s="33" t="s">
        <v>64</v>
      </c>
      <c r="C60" s="24" t="s">
        <v>312</v>
      </c>
      <c r="D60" s="9">
        <f>SUM(E60,F60,G60,H60,)</f>
        <v>536010</v>
      </c>
      <c r="E60" s="11">
        <v>84900</v>
      </c>
      <c r="F60" s="11">
        <v>451110</v>
      </c>
      <c r="G60" s="11">
        <v>0</v>
      </c>
      <c r="H60" s="64">
        <v>0</v>
      </c>
      <c r="I60" s="31">
        <v>356060</v>
      </c>
      <c r="J60" s="71">
        <f>SUM(K60:N60)</f>
        <v>550480</v>
      </c>
      <c r="K60" s="11">
        <v>84900</v>
      </c>
      <c r="L60" s="11">
        <v>465580</v>
      </c>
      <c r="M60" s="11">
        <v>0</v>
      </c>
      <c r="N60" s="11">
        <v>0</v>
      </c>
      <c r="O60" s="9">
        <f>SUM(P60:S60)</f>
        <v>231600</v>
      </c>
      <c r="P60" s="11">
        <v>0</v>
      </c>
      <c r="Q60" s="11">
        <v>231600</v>
      </c>
      <c r="R60" s="11">
        <v>0</v>
      </c>
      <c r="S60" s="11">
        <v>0</v>
      </c>
      <c r="T60" s="9">
        <f t="shared" si="2"/>
        <v>222550</v>
      </c>
      <c r="U60" s="11">
        <v>0</v>
      </c>
      <c r="V60" s="11">
        <v>222550</v>
      </c>
      <c r="W60" s="11">
        <v>0</v>
      </c>
      <c r="X60" s="11">
        <v>0</v>
      </c>
      <c r="Y60" s="9">
        <f>T60/O60*100</f>
        <v>96.09240069084629</v>
      </c>
      <c r="Z60" s="31">
        <f t="shared" si="4"/>
        <v>40.428353437000439</v>
      </c>
    </row>
    <row r="61" spans="1:26" s="23" customFormat="1" ht="67.5" customHeight="1" x14ac:dyDescent="0.25">
      <c r="A61" s="38" t="s">
        <v>198</v>
      </c>
      <c r="B61" s="39" t="s">
        <v>65</v>
      </c>
      <c r="C61" s="80" t="s">
        <v>293</v>
      </c>
      <c r="D61" s="9">
        <f t="shared" si="0"/>
        <v>159513.4</v>
      </c>
      <c r="E61" s="11">
        <f>SUM(E62:E64)</f>
        <v>4140.2</v>
      </c>
      <c r="F61" s="11">
        <f t="shared" ref="F61:I61" si="30">SUM(F62:F64)</f>
        <v>155373.19999999998</v>
      </c>
      <c r="G61" s="11">
        <f t="shared" si="30"/>
        <v>0</v>
      </c>
      <c r="H61" s="64">
        <f t="shared" si="30"/>
        <v>0</v>
      </c>
      <c r="I61" s="31">
        <f t="shared" si="30"/>
        <v>158973.4</v>
      </c>
      <c r="J61" s="71">
        <f t="shared" si="5"/>
        <v>158973.4</v>
      </c>
      <c r="K61" s="11">
        <f>SUM(K62:K64)</f>
        <v>4140.2</v>
      </c>
      <c r="L61" s="11">
        <f t="shared" ref="L61:N61" si="31">SUM(L62:L64)</f>
        <v>154833.19999999998</v>
      </c>
      <c r="M61" s="11">
        <f t="shared" si="31"/>
        <v>0</v>
      </c>
      <c r="N61" s="11">
        <f t="shared" si="31"/>
        <v>0</v>
      </c>
      <c r="O61" s="9">
        <f t="shared" si="1"/>
        <v>112091.50000000001</v>
      </c>
      <c r="P61" s="11">
        <f>SUM(P62:P64)</f>
        <v>4140.2</v>
      </c>
      <c r="Q61" s="11">
        <f>SUM(Q62:Q64)</f>
        <v>107951.30000000002</v>
      </c>
      <c r="R61" s="11">
        <f>SUM(R62:R64)</f>
        <v>0</v>
      </c>
      <c r="S61" s="11">
        <f>SUM(S62:S64)</f>
        <v>0</v>
      </c>
      <c r="T61" s="9">
        <f t="shared" si="2"/>
        <v>100445.90000000001</v>
      </c>
      <c r="U61" s="11">
        <f>SUM(U62:U64)</f>
        <v>1820.8</v>
      </c>
      <c r="V61" s="11">
        <f t="shared" ref="V61:X61" si="32">SUM(V62:V64)</f>
        <v>98625.1</v>
      </c>
      <c r="W61" s="11">
        <f t="shared" si="32"/>
        <v>0</v>
      </c>
      <c r="X61" s="11">
        <f t="shared" si="32"/>
        <v>0</v>
      </c>
      <c r="Y61" s="9">
        <f t="shared" si="3"/>
        <v>89.610630600893018</v>
      </c>
      <c r="Z61" s="31">
        <f t="shared" si="4"/>
        <v>63.184092433073715</v>
      </c>
    </row>
    <row r="62" spans="1:26" ht="46.5" x14ac:dyDescent="0.25">
      <c r="A62" s="38" t="s">
        <v>289</v>
      </c>
      <c r="B62" s="40" t="s">
        <v>291</v>
      </c>
      <c r="C62" s="80"/>
      <c r="D62" s="9">
        <f>SUM(E62:H62)</f>
        <v>108816.09999999999</v>
      </c>
      <c r="E62" s="11">
        <v>4140.2</v>
      </c>
      <c r="F62" s="11">
        <v>104675.9</v>
      </c>
      <c r="G62" s="11">
        <v>0</v>
      </c>
      <c r="H62" s="64">
        <v>0</v>
      </c>
      <c r="I62" s="31">
        <v>108816.1</v>
      </c>
      <c r="J62" s="71">
        <f>SUM(K62:N62)</f>
        <v>108816.09999999999</v>
      </c>
      <c r="K62" s="11">
        <v>4140.2</v>
      </c>
      <c r="L62" s="11">
        <v>104675.9</v>
      </c>
      <c r="M62" s="11">
        <v>0</v>
      </c>
      <c r="N62" s="11">
        <v>0</v>
      </c>
      <c r="O62" s="9">
        <f>SUM(P62:S62)</f>
        <v>74064.5</v>
      </c>
      <c r="P62" s="11">
        <v>4140.2</v>
      </c>
      <c r="Q62" s="11">
        <v>69924.3</v>
      </c>
      <c r="R62" s="11">
        <v>0</v>
      </c>
      <c r="S62" s="11">
        <v>0</v>
      </c>
      <c r="T62" s="9">
        <f>SUM(U62:X62)</f>
        <v>62424.9</v>
      </c>
      <c r="U62" s="11">
        <v>1820.8</v>
      </c>
      <c r="V62" s="11">
        <v>60604.1</v>
      </c>
      <c r="W62" s="11">
        <v>0</v>
      </c>
      <c r="X62" s="11">
        <v>0</v>
      </c>
      <c r="Y62" s="9">
        <f t="shared" si="3"/>
        <v>84.284508772758883</v>
      </c>
      <c r="Z62" s="31">
        <f t="shared" si="4"/>
        <v>57.367338105298757</v>
      </c>
    </row>
    <row r="63" spans="1:26" x14ac:dyDescent="0.25">
      <c r="A63" s="38" t="s">
        <v>290</v>
      </c>
      <c r="B63" s="40" t="s">
        <v>292</v>
      </c>
      <c r="C63" s="80"/>
      <c r="D63" s="9">
        <f>SUM(E63:H63)</f>
        <v>24280</v>
      </c>
      <c r="E63" s="11">
        <v>0</v>
      </c>
      <c r="F63" s="11">
        <v>24280</v>
      </c>
      <c r="G63" s="11">
        <v>0</v>
      </c>
      <c r="H63" s="64">
        <v>0</v>
      </c>
      <c r="I63" s="31">
        <v>24280</v>
      </c>
      <c r="J63" s="71">
        <f t="shared" ref="J63" si="33">SUM(K63:N63)</f>
        <v>24280</v>
      </c>
      <c r="K63" s="11">
        <v>0</v>
      </c>
      <c r="L63" s="11">
        <v>24280</v>
      </c>
      <c r="M63" s="11">
        <v>0</v>
      </c>
      <c r="N63" s="11">
        <v>0</v>
      </c>
      <c r="O63" s="9">
        <f t="shared" ref="O63:O64" si="34">SUM(P63:S63)</f>
        <v>18279.900000000001</v>
      </c>
      <c r="P63" s="11">
        <v>0</v>
      </c>
      <c r="Q63" s="11">
        <v>18279.900000000001</v>
      </c>
      <c r="R63" s="11">
        <v>0</v>
      </c>
      <c r="S63" s="11">
        <v>0</v>
      </c>
      <c r="T63" s="9">
        <f t="shared" ref="T63" si="35">SUM(U63:X63)</f>
        <v>18279.900000000001</v>
      </c>
      <c r="U63" s="11">
        <v>0</v>
      </c>
      <c r="V63" s="11">
        <v>18279.900000000001</v>
      </c>
      <c r="W63" s="11">
        <v>0</v>
      </c>
      <c r="X63" s="11">
        <v>0</v>
      </c>
      <c r="Y63" s="9">
        <f t="shared" si="3"/>
        <v>100</v>
      </c>
      <c r="Z63" s="31">
        <f t="shared" si="4"/>
        <v>75.287891268533784</v>
      </c>
    </row>
    <row r="64" spans="1:26" s="23" customFormat="1" ht="46.5" x14ac:dyDescent="0.25">
      <c r="A64" s="38" t="s">
        <v>294</v>
      </c>
      <c r="B64" s="40" t="s">
        <v>295</v>
      </c>
      <c r="C64" s="80"/>
      <c r="D64" s="9">
        <f>SUM(E64:H64)</f>
        <v>26417.3</v>
      </c>
      <c r="E64" s="11">
        <v>0</v>
      </c>
      <c r="F64" s="11">
        <v>26417.3</v>
      </c>
      <c r="G64" s="11">
        <v>0</v>
      </c>
      <c r="H64" s="64">
        <v>0</v>
      </c>
      <c r="I64" s="31">
        <v>25877.3</v>
      </c>
      <c r="J64" s="71">
        <f>SUM(K64:N64)</f>
        <v>25877.3</v>
      </c>
      <c r="K64" s="11">
        <v>0</v>
      </c>
      <c r="L64" s="11">
        <v>25877.3</v>
      </c>
      <c r="M64" s="11">
        <v>0</v>
      </c>
      <c r="N64" s="11">
        <v>0</v>
      </c>
      <c r="O64" s="9">
        <f t="shared" si="34"/>
        <v>19747.099999999999</v>
      </c>
      <c r="P64" s="11">
        <v>0</v>
      </c>
      <c r="Q64" s="11">
        <v>19747.099999999999</v>
      </c>
      <c r="R64" s="11">
        <v>0</v>
      </c>
      <c r="S64" s="11">
        <v>0</v>
      </c>
      <c r="T64" s="9">
        <f>SUM(U64:X64)</f>
        <v>19741.099999999999</v>
      </c>
      <c r="U64" s="11">
        <v>0</v>
      </c>
      <c r="V64" s="11">
        <v>19741.099999999999</v>
      </c>
      <c r="W64" s="11">
        <v>0</v>
      </c>
      <c r="X64" s="11">
        <v>0</v>
      </c>
      <c r="Y64" s="9">
        <f t="shared" si="3"/>
        <v>99.969615791685868</v>
      </c>
      <c r="Z64" s="31">
        <f t="shared" si="4"/>
        <v>76.287325184621267</v>
      </c>
    </row>
    <row r="65" spans="1:26" s="23" customFormat="1" ht="90" x14ac:dyDescent="0.25">
      <c r="A65" s="35" t="s">
        <v>199</v>
      </c>
      <c r="B65" s="33" t="s">
        <v>66</v>
      </c>
      <c r="C65" s="24" t="s">
        <v>279</v>
      </c>
      <c r="D65" s="9">
        <f>SUM(E65,F65,G65,H65,)</f>
        <v>580517.4</v>
      </c>
      <c r="E65" s="41">
        <v>0</v>
      </c>
      <c r="F65" s="41">
        <v>467631.8</v>
      </c>
      <c r="G65" s="41">
        <v>0</v>
      </c>
      <c r="H65" s="65">
        <v>112885.6</v>
      </c>
      <c r="I65" s="41">
        <v>578800</v>
      </c>
      <c r="J65" s="71">
        <f t="shared" si="5"/>
        <v>691700</v>
      </c>
      <c r="K65" s="42">
        <v>0</v>
      </c>
      <c r="L65" s="41">
        <v>578800</v>
      </c>
      <c r="M65" s="42">
        <v>0</v>
      </c>
      <c r="N65" s="42">
        <v>112900</v>
      </c>
      <c r="O65" s="9">
        <f t="shared" si="1"/>
        <v>496900</v>
      </c>
      <c r="P65" s="42">
        <v>0</v>
      </c>
      <c r="Q65" s="42">
        <v>430100</v>
      </c>
      <c r="R65" s="42">
        <v>0</v>
      </c>
      <c r="S65" s="42">
        <v>66800</v>
      </c>
      <c r="T65" s="9">
        <f t="shared" si="2"/>
        <v>496600</v>
      </c>
      <c r="U65" s="42">
        <v>0</v>
      </c>
      <c r="V65" s="42">
        <v>429800</v>
      </c>
      <c r="W65" s="42">
        <v>0</v>
      </c>
      <c r="X65" s="42">
        <v>66800</v>
      </c>
      <c r="Y65" s="9">
        <f t="shared" si="3"/>
        <v>99.939625679211105</v>
      </c>
      <c r="Z65" s="31">
        <f t="shared" si="4"/>
        <v>71.794130403354046</v>
      </c>
    </row>
    <row r="66" spans="1:26" s="90" customFormat="1" ht="112.5" x14ac:dyDescent="0.25">
      <c r="A66" s="84" t="s">
        <v>200</v>
      </c>
      <c r="B66" s="91" t="s">
        <v>67</v>
      </c>
      <c r="C66" s="92" t="s">
        <v>285</v>
      </c>
      <c r="D66" s="85">
        <f t="shared" si="0"/>
        <v>30788.799999999999</v>
      </c>
      <c r="E66" s="93">
        <v>0</v>
      </c>
      <c r="F66" s="86">
        <v>30788.799999999999</v>
      </c>
      <c r="G66" s="86">
        <v>0</v>
      </c>
      <c r="H66" s="87">
        <v>0</v>
      </c>
      <c r="I66" s="88">
        <v>30697.200000000001</v>
      </c>
      <c r="J66" s="89">
        <f>SUM(K66,L66,M66,N66,)</f>
        <v>30697.200000000001</v>
      </c>
      <c r="K66" s="86">
        <v>0</v>
      </c>
      <c r="L66" s="86">
        <v>30697.200000000001</v>
      </c>
      <c r="M66" s="86">
        <v>0</v>
      </c>
      <c r="N66" s="86">
        <v>0</v>
      </c>
      <c r="O66" s="85">
        <f t="shared" si="1"/>
        <v>29047.19</v>
      </c>
      <c r="P66" s="86">
        <v>0</v>
      </c>
      <c r="Q66" s="86">
        <v>29047.19</v>
      </c>
      <c r="R66" s="86">
        <v>0</v>
      </c>
      <c r="S66" s="86">
        <v>0</v>
      </c>
      <c r="T66" s="85">
        <f t="shared" si="2"/>
        <v>28580.29</v>
      </c>
      <c r="U66" s="86">
        <v>0</v>
      </c>
      <c r="V66" s="86">
        <v>28580.29</v>
      </c>
      <c r="W66" s="86">
        <v>0</v>
      </c>
      <c r="X66" s="86">
        <v>0</v>
      </c>
      <c r="Y66" s="85">
        <f t="shared" si="3"/>
        <v>98.392615602404234</v>
      </c>
      <c r="Z66" s="88">
        <f t="shared" si="4"/>
        <v>93.103898726919724</v>
      </c>
    </row>
    <row r="67" spans="1:26" s="21" customFormat="1" ht="67.5" customHeight="1" x14ac:dyDescent="0.25">
      <c r="A67" s="35" t="s">
        <v>201</v>
      </c>
      <c r="B67" s="33" t="s">
        <v>68</v>
      </c>
      <c r="C67" s="80" t="s">
        <v>287</v>
      </c>
      <c r="D67" s="9">
        <f t="shared" si="0"/>
        <v>106478.32999999999</v>
      </c>
      <c r="E67" s="43">
        <v>9039.4</v>
      </c>
      <c r="F67" s="43">
        <v>97438.93</v>
      </c>
      <c r="G67" s="44">
        <v>0</v>
      </c>
      <c r="H67" s="66">
        <v>0</v>
      </c>
      <c r="I67" s="43">
        <v>106478.33</v>
      </c>
      <c r="J67" s="71">
        <f t="shared" si="5"/>
        <v>104547.40999999999</v>
      </c>
      <c r="K67" s="43">
        <v>9039.4</v>
      </c>
      <c r="L67" s="43">
        <v>95508.01</v>
      </c>
      <c r="M67" s="44">
        <v>0</v>
      </c>
      <c r="N67" s="44">
        <v>0</v>
      </c>
      <c r="O67" s="9">
        <f>SUM(P67,Q67,R67,S67,)</f>
        <v>94205.349999999991</v>
      </c>
      <c r="P67" s="43">
        <f>SUM(P68:P70)</f>
        <v>9039.4</v>
      </c>
      <c r="Q67" s="43">
        <f t="shared" ref="Q67:S67" si="36">SUM(Q68:Q70)</f>
        <v>85165.95</v>
      </c>
      <c r="R67" s="43">
        <f t="shared" si="36"/>
        <v>0</v>
      </c>
      <c r="S67" s="43">
        <f t="shared" si="36"/>
        <v>0</v>
      </c>
      <c r="T67" s="9">
        <f t="shared" si="2"/>
        <v>94070.09</v>
      </c>
      <c r="U67" s="43">
        <f>SUM(U68:U70)</f>
        <v>9039.4</v>
      </c>
      <c r="V67" s="43">
        <f>SUM(V68:V70)</f>
        <v>85030.69</v>
      </c>
      <c r="W67" s="43">
        <f>SUM(W68:W70)</f>
        <v>0</v>
      </c>
      <c r="X67" s="43">
        <f>SUM(X68:X70)</f>
        <v>0</v>
      </c>
      <c r="Y67" s="9">
        <f t="shared" si="3"/>
        <v>99.856420044084544</v>
      </c>
      <c r="Z67" s="31">
        <f t="shared" si="4"/>
        <v>89.978403099608116</v>
      </c>
    </row>
    <row r="68" spans="1:26" ht="69.75" x14ac:dyDescent="0.25">
      <c r="A68" s="45" t="s">
        <v>202</v>
      </c>
      <c r="B68" s="46" t="s">
        <v>69</v>
      </c>
      <c r="C68" s="80"/>
      <c r="D68" s="9">
        <f t="shared" si="0"/>
        <v>6295</v>
      </c>
      <c r="E68" s="47">
        <v>0</v>
      </c>
      <c r="F68" s="48">
        <v>6295</v>
      </c>
      <c r="G68" s="47">
        <v>0</v>
      </c>
      <c r="H68" s="67">
        <v>0</v>
      </c>
      <c r="I68" s="43">
        <v>6295</v>
      </c>
      <c r="J68" s="71">
        <f t="shared" si="5"/>
        <v>5964.25</v>
      </c>
      <c r="K68" s="47">
        <v>0</v>
      </c>
      <c r="L68" s="48">
        <v>5964.25</v>
      </c>
      <c r="M68" s="47">
        <v>0</v>
      </c>
      <c r="N68" s="47">
        <v>0</v>
      </c>
      <c r="O68" s="9">
        <f t="shared" si="1"/>
        <v>5964.25</v>
      </c>
      <c r="P68" s="47">
        <v>0</v>
      </c>
      <c r="Q68" s="48">
        <v>5964.25</v>
      </c>
      <c r="R68" s="47">
        <v>0</v>
      </c>
      <c r="S68" s="47">
        <v>0</v>
      </c>
      <c r="T68" s="9">
        <f t="shared" si="2"/>
        <v>5964.25</v>
      </c>
      <c r="U68" s="47">
        <v>0</v>
      </c>
      <c r="V68" s="48">
        <v>5964.25</v>
      </c>
      <c r="W68" s="47">
        <v>0</v>
      </c>
      <c r="X68" s="47">
        <v>0</v>
      </c>
      <c r="Y68" s="9">
        <f t="shared" si="3"/>
        <v>100</v>
      </c>
      <c r="Z68" s="31">
        <f t="shared" si="4"/>
        <v>100</v>
      </c>
    </row>
    <row r="69" spans="1:26" ht="46.5" x14ac:dyDescent="0.25">
      <c r="A69" s="45" t="s">
        <v>203</v>
      </c>
      <c r="B69" s="46" t="s">
        <v>70</v>
      </c>
      <c r="C69" s="80"/>
      <c r="D69" s="9">
        <f t="shared" si="0"/>
        <v>40976.409999999996</v>
      </c>
      <c r="E69" s="48">
        <v>9039.4</v>
      </c>
      <c r="F69" s="48">
        <v>31937.01</v>
      </c>
      <c r="G69" s="47">
        <v>0</v>
      </c>
      <c r="H69" s="67">
        <v>0</v>
      </c>
      <c r="I69" s="43">
        <v>40976.410000000003</v>
      </c>
      <c r="J69" s="71">
        <f t="shared" si="5"/>
        <v>39376.239999999998</v>
      </c>
      <c r="K69" s="48">
        <v>9039.4</v>
      </c>
      <c r="L69" s="48">
        <v>30336.84</v>
      </c>
      <c r="M69" s="47">
        <v>0</v>
      </c>
      <c r="N69" s="47">
        <v>0</v>
      </c>
      <c r="O69" s="9">
        <f t="shared" si="1"/>
        <v>39376.239999999998</v>
      </c>
      <c r="P69" s="48">
        <v>9039.4</v>
      </c>
      <c r="Q69" s="48">
        <v>30336.84</v>
      </c>
      <c r="R69" s="47">
        <v>0</v>
      </c>
      <c r="S69" s="47">
        <v>0</v>
      </c>
      <c r="T69" s="9">
        <f t="shared" si="2"/>
        <v>39376.239999999998</v>
      </c>
      <c r="U69" s="47">
        <v>9039.4</v>
      </c>
      <c r="V69" s="48">
        <v>30336.84</v>
      </c>
      <c r="W69" s="47">
        <v>0</v>
      </c>
      <c r="X69" s="47">
        <v>0</v>
      </c>
      <c r="Y69" s="9">
        <f t="shared" si="3"/>
        <v>100</v>
      </c>
      <c r="Z69" s="31">
        <f t="shared" si="4"/>
        <v>100</v>
      </c>
    </row>
    <row r="70" spans="1:26" ht="69.75" customHeight="1" x14ac:dyDescent="0.25">
      <c r="A70" s="45" t="s">
        <v>204</v>
      </c>
      <c r="B70" s="46" t="s">
        <v>71</v>
      </c>
      <c r="C70" s="80"/>
      <c r="D70" s="9">
        <f t="shared" si="0"/>
        <v>59206.92</v>
      </c>
      <c r="E70" s="47">
        <v>0</v>
      </c>
      <c r="F70" s="48">
        <v>59206.92</v>
      </c>
      <c r="G70" s="47">
        <v>0</v>
      </c>
      <c r="H70" s="67">
        <v>0</v>
      </c>
      <c r="I70" s="43">
        <v>59206.92</v>
      </c>
      <c r="J70" s="71">
        <f t="shared" si="5"/>
        <v>59206.92</v>
      </c>
      <c r="K70" s="47">
        <v>0</v>
      </c>
      <c r="L70" s="48">
        <v>59206.92</v>
      </c>
      <c r="M70" s="47">
        <v>0</v>
      </c>
      <c r="N70" s="47">
        <v>0</v>
      </c>
      <c r="O70" s="9">
        <f t="shared" si="1"/>
        <v>48864.86</v>
      </c>
      <c r="P70" s="47">
        <v>0</v>
      </c>
      <c r="Q70" s="48">
        <v>48864.86</v>
      </c>
      <c r="R70" s="47">
        <v>0</v>
      </c>
      <c r="S70" s="47">
        <v>0</v>
      </c>
      <c r="T70" s="9">
        <f t="shared" si="2"/>
        <v>48729.599999999999</v>
      </c>
      <c r="U70" s="47">
        <v>0</v>
      </c>
      <c r="V70" s="48">
        <v>48729.599999999999</v>
      </c>
      <c r="W70" s="47">
        <v>0</v>
      </c>
      <c r="X70" s="47">
        <v>0</v>
      </c>
      <c r="Y70" s="9">
        <f t="shared" si="3"/>
        <v>99.723195768902229</v>
      </c>
      <c r="Z70" s="31">
        <f t="shared" si="4"/>
        <v>82.303892855767529</v>
      </c>
    </row>
    <row r="71" spans="1:26" s="23" customFormat="1" ht="112.5" customHeight="1" x14ac:dyDescent="0.25">
      <c r="A71" s="35" t="s">
        <v>205</v>
      </c>
      <c r="B71" s="33" t="s">
        <v>72</v>
      </c>
      <c r="C71" s="80" t="s">
        <v>285</v>
      </c>
      <c r="D71" s="9">
        <f t="shared" si="0"/>
        <v>39403.58</v>
      </c>
      <c r="E71" s="11">
        <f>SUM(E72:E77)</f>
        <v>13263.5</v>
      </c>
      <c r="F71" s="11">
        <f>SUM(F72:F77)</f>
        <v>26140.080000000002</v>
      </c>
      <c r="G71" s="11">
        <f>SUM(G72:G77)</f>
        <v>0</v>
      </c>
      <c r="H71" s="64">
        <f t="shared" ref="H71" si="37">SUM(H72:H77)</f>
        <v>0</v>
      </c>
      <c r="I71" s="31">
        <f>SUM(I72:I77)</f>
        <v>39272.629999999997</v>
      </c>
      <c r="J71" s="71">
        <f>SUM(K71,L71,M71,N71,)</f>
        <v>39272.58</v>
      </c>
      <c r="K71" s="11">
        <f>SUM(K72:K77)</f>
        <v>13263.5</v>
      </c>
      <c r="L71" s="11">
        <f t="shared" ref="L71:N71" si="38">SUM(L72:L77)</f>
        <v>26009.08</v>
      </c>
      <c r="M71" s="11">
        <f t="shared" si="38"/>
        <v>0</v>
      </c>
      <c r="N71" s="11">
        <f t="shared" si="38"/>
        <v>0</v>
      </c>
      <c r="O71" s="9">
        <f t="shared" si="1"/>
        <v>30903.420000000002</v>
      </c>
      <c r="P71" s="11">
        <f>SUM(P72:P77)</f>
        <v>11617.18</v>
      </c>
      <c r="Q71" s="11">
        <f t="shared" ref="Q71:S71" si="39">SUM(Q72:Q77)</f>
        <v>19286.240000000002</v>
      </c>
      <c r="R71" s="11">
        <f t="shared" si="39"/>
        <v>0</v>
      </c>
      <c r="S71" s="11">
        <f t="shared" si="39"/>
        <v>0</v>
      </c>
      <c r="T71" s="9">
        <f t="shared" si="2"/>
        <v>28114.850000000002</v>
      </c>
      <c r="U71" s="11">
        <f>SUM(U72:U77)</f>
        <v>9338.869999999999</v>
      </c>
      <c r="V71" s="11">
        <f t="shared" ref="V71:X71" si="40">SUM(V72:V77)</f>
        <v>18775.980000000003</v>
      </c>
      <c r="W71" s="11">
        <f t="shared" si="40"/>
        <v>0</v>
      </c>
      <c r="X71" s="11">
        <f t="shared" si="40"/>
        <v>0</v>
      </c>
      <c r="Y71" s="9">
        <f t="shared" si="3"/>
        <v>90.976500335561568</v>
      </c>
      <c r="Z71" s="31">
        <f t="shared" si="4"/>
        <v>71.589006884701746</v>
      </c>
    </row>
    <row r="72" spans="1:26" ht="69.75" x14ac:dyDescent="0.25">
      <c r="A72" s="35" t="s">
        <v>206</v>
      </c>
      <c r="B72" s="49" t="s">
        <v>73</v>
      </c>
      <c r="C72" s="80"/>
      <c r="D72" s="9">
        <f t="shared" si="0"/>
        <v>9311.73</v>
      </c>
      <c r="E72" s="13">
        <v>4571.1400000000003</v>
      </c>
      <c r="F72" s="11">
        <v>4740.59</v>
      </c>
      <c r="G72" s="10">
        <v>0</v>
      </c>
      <c r="H72" s="62">
        <v>0</v>
      </c>
      <c r="I72" s="31">
        <v>9311.73</v>
      </c>
      <c r="J72" s="71">
        <f t="shared" si="5"/>
        <v>9311.73</v>
      </c>
      <c r="K72" s="11">
        <v>4571.1400000000003</v>
      </c>
      <c r="L72" s="11">
        <v>4740.59</v>
      </c>
      <c r="M72" s="11">
        <v>0</v>
      </c>
      <c r="N72" s="11">
        <v>0</v>
      </c>
      <c r="O72" s="9">
        <f t="shared" si="1"/>
        <v>8011.77</v>
      </c>
      <c r="P72" s="10">
        <v>4415.97</v>
      </c>
      <c r="Q72" s="10">
        <v>3595.8</v>
      </c>
      <c r="R72" s="10">
        <v>0</v>
      </c>
      <c r="S72" s="10">
        <v>0</v>
      </c>
      <c r="T72" s="9">
        <f t="shared" si="2"/>
        <v>5328.61</v>
      </c>
      <c r="U72" s="10">
        <v>2212.1799999999998</v>
      </c>
      <c r="V72" s="10">
        <v>3116.43</v>
      </c>
      <c r="W72" s="10">
        <v>0</v>
      </c>
      <c r="X72" s="10">
        <v>0</v>
      </c>
      <c r="Y72" s="9">
        <f t="shared" si="3"/>
        <v>66.509772497213476</v>
      </c>
      <c r="Z72" s="31">
        <f t="shared" si="4"/>
        <v>57.224704754111208</v>
      </c>
    </row>
    <row r="73" spans="1:26" ht="46.5" x14ac:dyDescent="0.25">
      <c r="A73" s="35" t="s">
        <v>207</v>
      </c>
      <c r="B73" s="49" t="s">
        <v>74</v>
      </c>
      <c r="C73" s="80"/>
      <c r="D73" s="9">
        <f t="shared" ref="D73:D136" si="41">SUM(E73,F73,G73,H73,)</f>
        <v>5982.85</v>
      </c>
      <c r="E73" s="13">
        <v>5683.71</v>
      </c>
      <c r="F73" s="11">
        <v>299.14</v>
      </c>
      <c r="G73" s="10">
        <v>0</v>
      </c>
      <c r="H73" s="62">
        <v>0</v>
      </c>
      <c r="I73" s="31">
        <v>5982.9</v>
      </c>
      <c r="J73" s="71">
        <f t="shared" ref="J73:J136" si="42">SUM(K73,L73,M73,N73,)</f>
        <v>5982.85</v>
      </c>
      <c r="K73" s="13">
        <v>5683.71</v>
      </c>
      <c r="L73" s="11">
        <v>299.14</v>
      </c>
      <c r="M73" s="10">
        <v>0</v>
      </c>
      <c r="N73" s="10">
        <v>0</v>
      </c>
      <c r="O73" s="9">
        <f t="shared" ref="O73:O136" si="43">SUM(P73,Q73,R73,S73,)</f>
        <v>5982.85</v>
      </c>
      <c r="P73" s="10">
        <v>5683.71</v>
      </c>
      <c r="Q73" s="16">
        <v>299.14</v>
      </c>
      <c r="R73" s="10">
        <v>0</v>
      </c>
      <c r="S73" s="10">
        <v>0</v>
      </c>
      <c r="T73" s="9">
        <f t="shared" ref="T73:T136" si="44">SUM(U73,V73,W73,X73)</f>
        <v>5905.99</v>
      </c>
      <c r="U73" s="10">
        <v>5610.69</v>
      </c>
      <c r="V73" s="10">
        <v>295.3</v>
      </c>
      <c r="W73" s="10">
        <v>0</v>
      </c>
      <c r="X73" s="10">
        <v>0</v>
      </c>
      <c r="Y73" s="9">
        <f t="shared" ref="Y73:Y136" si="45">T73/O73*100</f>
        <v>98.715327979140369</v>
      </c>
      <c r="Z73" s="31">
        <f t="shared" ref="Z73:Z136" si="46">T73/J73*100</f>
        <v>98.715327979140369</v>
      </c>
    </row>
    <row r="74" spans="1:26" ht="46.5" x14ac:dyDescent="0.25">
      <c r="A74" s="35" t="s">
        <v>208</v>
      </c>
      <c r="B74" s="49" t="s">
        <v>75</v>
      </c>
      <c r="C74" s="80"/>
      <c r="D74" s="9">
        <f t="shared" si="41"/>
        <v>1067</v>
      </c>
      <c r="E74" s="13">
        <v>1013.65</v>
      </c>
      <c r="F74" s="11">
        <v>53.35</v>
      </c>
      <c r="G74" s="10">
        <v>0</v>
      </c>
      <c r="H74" s="62">
        <v>0</v>
      </c>
      <c r="I74" s="31">
        <v>1067</v>
      </c>
      <c r="J74" s="71">
        <f t="shared" si="42"/>
        <v>1067</v>
      </c>
      <c r="K74" s="13">
        <v>1013.65</v>
      </c>
      <c r="L74" s="11">
        <v>53.35</v>
      </c>
      <c r="M74" s="10">
        <v>0</v>
      </c>
      <c r="N74" s="10">
        <v>0</v>
      </c>
      <c r="O74" s="9">
        <f t="shared" si="43"/>
        <v>0</v>
      </c>
      <c r="P74" s="10">
        <v>0</v>
      </c>
      <c r="Q74" s="10">
        <v>0</v>
      </c>
      <c r="R74" s="10">
        <v>0</v>
      </c>
      <c r="S74" s="10">
        <v>0</v>
      </c>
      <c r="T74" s="9">
        <f t="shared" si="44"/>
        <v>0</v>
      </c>
      <c r="U74" s="10">
        <v>0</v>
      </c>
      <c r="V74" s="10">
        <v>0</v>
      </c>
      <c r="W74" s="10">
        <v>0</v>
      </c>
      <c r="X74" s="10">
        <v>0</v>
      </c>
      <c r="Y74" s="9" t="e">
        <f t="shared" si="45"/>
        <v>#DIV/0!</v>
      </c>
      <c r="Z74" s="31">
        <f t="shared" si="46"/>
        <v>0</v>
      </c>
    </row>
    <row r="75" spans="1:26" ht="69.75" x14ac:dyDescent="0.25">
      <c r="A75" s="35" t="s">
        <v>209</v>
      </c>
      <c r="B75" s="49" t="s">
        <v>76</v>
      </c>
      <c r="C75" s="80"/>
      <c r="D75" s="9">
        <f t="shared" si="41"/>
        <v>2100</v>
      </c>
      <c r="E75" s="13">
        <v>1995</v>
      </c>
      <c r="F75" s="11">
        <v>105</v>
      </c>
      <c r="G75" s="10">
        <v>0</v>
      </c>
      <c r="H75" s="62">
        <v>0</v>
      </c>
      <c r="I75" s="31">
        <v>2100</v>
      </c>
      <c r="J75" s="71">
        <f t="shared" si="42"/>
        <v>2100</v>
      </c>
      <c r="K75" s="13">
        <v>1995</v>
      </c>
      <c r="L75" s="11">
        <v>105</v>
      </c>
      <c r="M75" s="10">
        <v>0</v>
      </c>
      <c r="N75" s="10">
        <v>0</v>
      </c>
      <c r="O75" s="9">
        <f t="shared" si="43"/>
        <v>1597.35</v>
      </c>
      <c r="P75" s="10">
        <v>1517.5</v>
      </c>
      <c r="Q75" s="10">
        <v>79.849999999999994</v>
      </c>
      <c r="R75" s="10">
        <v>0</v>
      </c>
      <c r="S75" s="10">
        <v>0</v>
      </c>
      <c r="T75" s="9">
        <f t="shared" si="44"/>
        <v>1595.8</v>
      </c>
      <c r="U75" s="10">
        <v>1516</v>
      </c>
      <c r="V75" s="10">
        <v>79.8</v>
      </c>
      <c r="W75" s="10">
        <v>0</v>
      </c>
      <c r="X75" s="10">
        <v>0</v>
      </c>
      <c r="Y75" s="9">
        <f t="shared" si="45"/>
        <v>99.902964284596365</v>
      </c>
      <c r="Z75" s="31">
        <f t="shared" si="46"/>
        <v>75.990476190476187</v>
      </c>
    </row>
    <row r="76" spans="1:26" ht="46.5" x14ac:dyDescent="0.25">
      <c r="A76" s="35" t="s">
        <v>210</v>
      </c>
      <c r="B76" s="49" t="s">
        <v>77</v>
      </c>
      <c r="C76" s="80"/>
      <c r="D76" s="9">
        <f>SUM(E76,F76,G76,H76,)</f>
        <v>10000</v>
      </c>
      <c r="E76" s="13">
        <v>0</v>
      </c>
      <c r="F76" s="11">
        <v>10000</v>
      </c>
      <c r="G76" s="10">
        <v>0</v>
      </c>
      <c r="H76" s="62">
        <v>0</v>
      </c>
      <c r="I76" s="31">
        <v>9869</v>
      </c>
      <c r="J76" s="71">
        <f t="shared" si="42"/>
        <v>9869</v>
      </c>
      <c r="K76" s="50">
        <v>0</v>
      </c>
      <c r="L76" s="11">
        <v>9869</v>
      </c>
      <c r="M76" s="10">
        <v>0</v>
      </c>
      <c r="N76" s="11">
        <v>0</v>
      </c>
      <c r="O76" s="9">
        <f t="shared" si="43"/>
        <v>5975</v>
      </c>
      <c r="P76" s="10">
        <v>0</v>
      </c>
      <c r="Q76" s="11">
        <v>5975</v>
      </c>
      <c r="R76" s="10">
        <v>0</v>
      </c>
      <c r="S76" s="10">
        <v>0</v>
      </c>
      <c r="T76" s="9">
        <f t="shared" si="44"/>
        <v>5948</v>
      </c>
      <c r="U76" s="10">
        <v>0</v>
      </c>
      <c r="V76" s="16">
        <v>5948</v>
      </c>
      <c r="W76" s="10">
        <v>0</v>
      </c>
      <c r="X76" s="10">
        <v>0</v>
      </c>
      <c r="Y76" s="9">
        <f t="shared" si="45"/>
        <v>99.548117154811706</v>
      </c>
      <c r="Z76" s="31">
        <f>T76/J76*100</f>
        <v>60.269530854189888</v>
      </c>
    </row>
    <row r="77" spans="1:26" ht="46.5" x14ac:dyDescent="0.25">
      <c r="A77" s="35" t="s">
        <v>211</v>
      </c>
      <c r="B77" s="49" t="s">
        <v>78</v>
      </c>
      <c r="C77" s="80"/>
      <c r="D77" s="9">
        <f t="shared" si="41"/>
        <v>10942</v>
      </c>
      <c r="E77" s="13">
        <v>0</v>
      </c>
      <c r="F77" s="11">
        <v>10942</v>
      </c>
      <c r="G77" s="10">
        <v>0</v>
      </c>
      <c r="H77" s="62">
        <v>0</v>
      </c>
      <c r="I77" s="31">
        <v>10942</v>
      </c>
      <c r="J77" s="71">
        <f t="shared" si="42"/>
        <v>10942</v>
      </c>
      <c r="K77" s="11">
        <v>0</v>
      </c>
      <c r="L77" s="11">
        <v>10942</v>
      </c>
      <c r="M77" s="10">
        <v>0</v>
      </c>
      <c r="N77" s="11">
        <v>0</v>
      </c>
      <c r="O77" s="9">
        <f t="shared" si="43"/>
        <v>9336.4500000000007</v>
      </c>
      <c r="P77" s="10">
        <v>0</v>
      </c>
      <c r="Q77" s="11">
        <v>9336.4500000000007</v>
      </c>
      <c r="R77" s="10">
        <v>0</v>
      </c>
      <c r="S77" s="10">
        <v>0</v>
      </c>
      <c r="T77" s="9">
        <f t="shared" si="44"/>
        <v>9336.4500000000007</v>
      </c>
      <c r="U77" s="10">
        <v>0</v>
      </c>
      <c r="V77" s="11">
        <v>9336.4500000000007</v>
      </c>
      <c r="W77" s="10">
        <v>0</v>
      </c>
      <c r="X77" s="10">
        <v>0</v>
      </c>
      <c r="Y77" s="9">
        <f t="shared" si="45"/>
        <v>100</v>
      </c>
      <c r="Z77" s="31">
        <f t="shared" si="46"/>
        <v>85.326722719795285</v>
      </c>
    </row>
    <row r="78" spans="1:26" s="23" customFormat="1" ht="90" customHeight="1" x14ac:dyDescent="0.25">
      <c r="A78" s="35" t="s">
        <v>212</v>
      </c>
      <c r="B78" s="51" t="s">
        <v>79</v>
      </c>
      <c r="C78" s="80" t="s">
        <v>286</v>
      </c>
      <c r="D78" s="9">
        <f>SUM(E78,F78,G78,H78,)</f>
        <v>690796.4</v>
      </c>
      <c r="E78" s="11">
        <f>SUM(E79:E81)</f>
        <v>35693.800000000003</v>
      </c>
      <c r="F78" s="11">
        <f>SUM(F79:F81)</f>
        <v>613386</v>
      </c>
      <c r="G78" s="11">
        <f>SUM(G79:G81)</f>
        <v>3536.7</v>
      </c>
      <c r="H78" s="64">
        <f>SUM(H79:H81)</f>
        <v>38179.9</v>
      </c>
      <c r="I78" s="31">
        <f>SUM(I79:I81)</f>
        <v>995932.39999999991</v>
      </c>
      <c r="J78" s="71">
        <f>SUM(K78,L78,M78,N78,)</f>
        <v>1037649</v>
      </c>
      <c r="K78" s="11">
        <f>SUM(K79:K81)</f>
        <v>86183.8</v>
      </c>
      <c r="L78" s="11">
        <f t="shared" ref="L78:N78" si="47">SUM(L79:L81)</f>
        <v>909748.6</v>
      </c>
      <c r="M78" s="11">
        <f t="shared" si="47"/>
        <v>3536.7</v>
      </c>
      <c r="N78" s="11">
        <f t="shared" si="47"/>
        <v>38179.9</v>
      </c>
      <c r="O78" s="9">
        <f t="shared" si="43"/>
        <v>319258.39999999997</v>
      </c>
      <c r="P78" s="11">
        <f>SUM(P79:P81)</f>
        <v>43532</v>
      </c>
      <c r="Q78" s="11">
        <f t="shared" ref="Q78:S78" si="48">SUM(Q79:Q81)</f>
        <v>234134.1</v>
      </c>
      <c r="R78" s="11">
        <f t="shared" si="48"/>
        <v>3523.8</v>
      </c>
      <c r="S78" s="11">
        <f t="shared" si="48"/>
        <v>38068.5</v>
      </c>
      <c r="T78" s="9">
        <f t="shared" si="44"/>
        <v>291025.8</v>
      </c>
      <c r="U78" s="11">
        <f>SUM(U79:U81)</f>
        <v>26965.200000000001</v>
      </c>
      <c r="V78" s="11">
        <f t="shared" ref="V78:X78" si="49">SUM(V79:V81)</f>
        <v>223715.3</v>
      </c>
      <c r="W78" s="11">
        <f t="shared" si="49"/>
        <v>2276.8000000000002</v>
      </c>
      <c r="X78" s="11">
        <f t="shared" si="49"/>
        <v>38068.5</v>
      </c>
      <c r="Y78" s="9">
        <f t="shared" si="45"/>
        <v>91.156818426703893</v>
      </c>
      <c r="Z78" s="31">
        <f t="shared" si="46"/>
        <v>28.046651613406841</v>
      </c>
    </row>
    <row r="79" spans="1:26" ht="69.75" x14ac:dyDescent="0.25">
      <c r="A79" s="35" t="s">
        <v>213</v>
      </c>
      <c r="B79" s="34" t="s">
        <v>80</v>
      </c>
      <c r="C79" s="80"/>
      <c r="D79" s="9">
        <f t="shared" si="41"/>
        <v>18829.5</v>
      </c>
      <c r="E79" s="11">
        <v>11184.7</v>
      </c>
      <c r="F79" s="11">
        <v>113</v>
      </c>
      <c r="G79" s="11">
        <v>0</v>
      </c>
      <c r="H79" s="64">
        <v>7531.8</v>
      </c>
      <c r="I79" s="31">
        <v>11297.7</v>
      </c>
      <c r="J79" s="71">
        <f t="shared" si="42"/>
        <v>18829.5</v>
      </c>
      <c r="K79" s="11">
        <v>11184.7</v>
      </c>
      <c r="L79" s="11">
        <v>113</v>
      </c>
      <c r="M79" s="11">
        <v>0</v>
      </c>
      <c r="N79" s="11">
        <v>7531.8</v>
      </c>
      <c r="O79" s="9">
        <f t="shared" si="43"/>
        <v>18829.5</v>
      </c>
      <c r="P79" s="11">
        <v>11184.7</v>
      </c>
      <c r="Q79" s="11">
        <v>113</v>
      </c>
      <c r="R79" s="11">
        <v>0</v>
      </c>
      <c r="S79" s="11">
        <v>7531.8</v>
      </c>
      <c r="T79" s="9">
        <f t="shared" si="44"/>
        <v>18829.5</v>
      </c>
      <c r="U79" s="11">
        <v>11184.7</v>
      </c>
      <c r="V79" s="11">
        <v>113</v>
      </c>
      <c r="W79" s="11">
        <v>0</v>
      </c>
      <c r="X79" s="11">
        <v>7531.8</v>
      </c>
      <c r="Y79" s="9">
        <f t="shared" si="45"/>
        <v>100</v>
      </c>
      <c r="Z79" s="31">
        <f t="shared" si="46"/>
        <v>100</v>
      </c>
    </row>
    <row r="80" spans="1:26" ht="46.5" x14ac:dyDescent="0.25">
      <c r="A80" s="35" t="s">
        <v>214</v>
      </c>
      <c r="B80" s="34" t="s">
        <v>81</v>
      </c>
      <c r="C80" s="80"/>
      <c r="D80" s="9">
        <f t="shared" si="41"/>
        <v>0</v>
      </c>
      <c r="E80" s="11">
        <v>0</v>
      </c>
      <c r="F80" s="11">
        <v>0</v>
      </c>
      <c r="G80" s="11">
        <v>0</v>
      </c>
      <c r="H80" s="64">
        <v>0</v>
      </c>
      <c r="I80" s="31">
        <v>0</v>
      </c>
      <c r="J80" s="71">
        <f t="shared" si="42"/>
        <v>0</v>
      </c>
      <c r="K80" s="11">
        <v>0</v>
      </c>
      <c r="L80" s="11">
        <v>0</v>
      </c>
      <c r="M80" s="11">
        <v>0</v>
      </c>
      <c r="N80" s="11">
        <v>0</v>
      </c>
      <c r="O80" s="9">
        <f t="shared" si="43"/>
        <v>0</v>
      </c>
      <c r="P80" s="11">
        <v>0</v>
      </c>
      <c r="Q80" s="11">
        <v>0</v>
      </c>
      <c r="R80" s="11">
        <v>0</v>
      </c>
      <c r="S80" s="11">
        <v>0</v>
      </c>
      <c r="T80" s="9">
        <f t="shared" si="44"/>
        <v>0</v>
      </c>
      <c r="U80" s="11">
        <v>0</v>
      </c>
      <c r="V80" s="11">
        <v>0</v>
      </c>
      <c r="W80" s="11">
        <v>0</v>
      </c>
      <c r="X80" s="11">
        <v>0</v>
      </c>
      <c r="Y80" s="9" t="e">
        <f t="shared" si="45"/>
        <v>#DIV/0!</v>
      </c>
      <c r="Z80" s="31" t="e">
        <f t="shared" si="46"/>
        <v>#DIV/0!</v>
      </c>
    </row>
    <row r="81" spans="1:26" ht="46.5" x14ac:dyDescent="0.25">
      <c r="A81" s="35" t="s">
        <v>215</v>
      </c>
      <c r="B81" s="34" t="s">
        <v>82</v>
      </c>
      <c r="C81" s="80"/>
      <c r="D81" s="9">
        <f t="shared" si="41"/>
        <v>671966.89999999991</v>
      </c>
      <c r="E81" s="11">
        <v>24509.1</v>
      </c>
      <c r="F81" s="11">
        <v>613273</v>
      </c>
      <c r="G81" s="11">
        <v>3536.7</v>
      </c>
      <c r="H81" s="64">
        <v>30648.1</v>
      </c>
      <c r="I81" s="31">
        <v>984634.7</v>
      </c>
      <c r="J81" s="71">
        <f t="shared" si="42"/>
        <v>1018819.4999999999</v>
      </c>
      <c r="K81" s="11">
        <v>74999.100000000006</v>
      </c>
      <c r="L81" s="11">
        <v>909635.6</v>
      </c>
      <c r="M81" s="11">
        <v>3536.7</v>
      </c>
      <c r="N81" s="11">
        <v>30648.1</v>
      </c>
      <c r="O81" s="9">
        <f t="shared" si="43"/>
        <v>300428.90000000002</v>
      </c>
      <c r="P81" s="11">
        <v>32347.3</v>
      </c>
      <c r="Q81" s="11">
        <v>234021.1</v>
      </c>
      <c r="R81" s="11">
        <v>3523.8</v>
      </c>
      <c r="S81" s="11">
        <v>30536.7</v>
      </c>
      <c r="T81" s="9">
        <f t="shared" si="44"/>
        <v>272196.3</v>
      </c>
      <c r="U81" s="11">
        <v>15780.5</v>
      </c>
      <c r="V81" s="11">
        <v>223602.3</v>
      </c>
      <c r="W81" s="11">
        <v>2276.8000000000002</v>
      </c>
      <c r="X81" s="11">
        <v>30536.7</v>
      </c>
      <c r="Y81" s="9">
        <f t="shared" si="45"/>
        <v>90.602568527861322</v>
      </c>
      <c r="Z81" s="31">
        <f t="shared" si="46"/>
        <v>26.716832569459065</v>
      </c>
    </row>
    <row r="82" spans="1:26" s="23" customFormat="1" ht="45" x14ac:dyDescent="0.25">
      <c r="A82" s="35" t="s">
        <v>216</v>
      </c>
      <c r="B82" s="33" t="s">
        <v>83</v>
      </c>
      <c r="C82" s="80" t="s">
        <v>297</v>
      </c>
      <c r="D82" s="9">
        <f>SUM(E82,F82,G82,H82,)</f>
        <v>3295117.9000000004</v>
      </c>
      <c r="E82" s="11">
        <f>SUM(E83:E89)</f>
        <v>183272.19999999998</v>
      </c>
      <c r="F82" s="11">
        <f t="shared" ref="F82:I82" si="50">SUM(F83:F89)</f>
        <v>3107545.7</v>
      </c>
      <c r="G82" s="11">
        <f t="shared" si="50"/>
        <v>0</v>
      </c>
      <c r="H82" s="64">
        <f t="shared" si="50"/>
        <v>4300</v>
      </c>
      <c r="I82" s="31">
        <f>SUM(I83:I89)</f>
        <v>3214376.0130000003</v>
      </c>
      <c r="J82" s="71">
        <f t="shared" si="42"/>
        <v>3126555.8060000003</v>
      </c>
      <c r="K82" s="11">
        <f>SUM(K83:K89)</f>
        <v>105272.20000000001</v>
      </c>
      <c r="L82" s="11">
        <f t="shared" ref="L82:N82" si="51">SUM(L83:L89)</f>
        <v>3021283.6060000001</v>
      </c>
      <c r="M82" s="11">
        <f t="shared" si="51"/>
        <v>0</v>
      </c>
      <c r="N82" s="11">
        <f t="shared" si="51"/>
        <v>0</v>
      </c>
      <c r="O82" s="9">
        <f t="shared" si="43"/>
        <v>2257644.3829999999</v>
      </c>
      <c r="P82" s="11">
        <f>SUM(P83:P89)</f>
        <v>94369.4</v>
      </c>
      <c r="Q82" s="11">
        <f t="shared" ref="Q82:S82" si="52">SUM(Q83:Q89)</f>
        <v>2163274.983</v>
      </c>
      <c r="R82" s="11">
        <f t="shared" si="52"/>
        <v>0</v>
      </c>
      <c r="S82" s="11">
        <f t="shared" si="52"/>
        <v>0</v>
      </c>
      <c r="T82" s="9">
        <f t="shared" si="44"/>
        <v>2206827.051</v>
      </c>
      <c r="U82" s="11">
        <f>SUM(U83:U89)</f>
        <v>88664.2</v>
      </c>
      <c r="V82" s="11">
        <f t="shared" ref="V82:X82" si="53">SUM(V83:V89)</f>
        <v>2118162.8509999998</v>
      </c>
      <c r="W82" s="11">
        <f t="shared" si="53"/>
        <v>0</v>
      </c>
      <c r="X82" s="11">
        <f t="shared" si="53"/>
        <v>0</v>
      </c>
      <c r="Y82" s="9">
        <f t="shared" si="45"/>
        <v>97.749099354058899</v>
      </c>
      <c r="Z82" s="31">
        <f t="shared" si="46"/>
        <v>70.583325164546878</v>
      </c>
    </row>
    <row r="83" spans="1:26" ht="90" customHeight="1" x14ac:dyDescent="0.25">
      <c r="A83" s="35" t="s">
        <v>217</v>
      </c>
      <c r="B83" s="49" t="s">
        <v>84</v>
      </c>
      <c r="C83" s="80"/>
      <c r="D83" s="9">
        <f t="shared" si="41"/>
        <v>704335.70000000007</v>
      </c>
      <c r="E83" s="11">
        <v>95232.3</v>
      </c>
      <c r="F83" s="11">
        <v>609103.4</v>
      </c>
      <c r="G83" s="11">
        <v>0</v>
      </c>
      <c r="H83" s="64">
        <v>0</v>
      </c>
      <c r="I83" s="31">
        <v>717805.72400000005</v>
      </c>
      <c r="J83" s="71">
        <f t="shared" si="42"/>
        <v>635691.35400000005</v>
      </c>
      <c r="K83" s="11">
        <v>17232.3</v>
      </c>
      <c r="L83" s="11">
        <v>618459.054</v>
      </c>
      <c r="M83" s="11">
        <v>0</v>
      </c>
      <c r="N83" s="11">
        <v>0</v>
      </c>
      <c r="O83" s="9">
        <f t="shared" si="43"/>
        <v>451176.72700000001</v>
      </c>
      <c r="P83" s="11">
        <v>17232.3</v>
      </c>
      <c r="Q83" s="11">
        <v>433944.42700000003</v>
      </c>
      <c r="R83" s="11">
        <v>0</v>
      </c>
      <c r="S83" s="11">
        <v>0</v>
      </c>
      <c r="T83" s="9">
        <f t="shared" si="44"/>
        <v>440897.95500000002</v>
      </c>
      <c r="U83" s="11">
        <v>16978.5</v>
      </c>
      <c r="V83" s="11">
        <v>423919.45500000002</v>
      </c>
      <c r="W83" s="11">
        <v>0</v>
      </c>
      <c r="X83" s="11">
        <v>0</v>
      </c>
      <c r="Y83" s="9">
        <f t="shared" si="45"/>
        <v>97.721785857983761</v>
      </c>
      <c r="Z83" s="31">
        <f t="shared" si="46"/>
        <v>69.357236373549924</v>
      </c>
    </row>
    <row r="84" spans="1:26" ht="69.75" x14ac:dyDescent="0.25">
      <c r="A84" s="35" t="s">
        <v>218</v>
      </c>
      <c r="B84" s="49" t="s">
        <v>85</v>
      </c>
      <c r="C84" s="80"/>
      <c r="D84" s="9">
        <f t="shared" si="41"/>
        <v>1383977.9</v>
      </c>
      <c r="E84" s="11">
        <v>55331.5</v>
      </c>
      <c r="F84" s="11">
        <v>1324346.3999999999</v>
      </c>
      <c r="G84" s="11">
        <v>0</v>
      </c>
      <c r="H84" s="64">
        <v>4300</v>
      </c>
      <c r="I84" s="31">
        <v>1427175.9680000001</v>
      </c>
      <c r="J84" s="71">
        <f t="shared" si="42"/>
        <v>1423176.925</v>
      </c>
      <c r="K84" s="11">
        <v>55331.5</v>
      </c>
      <c r="L84" s="11">
        <v>1367845.425</v>
      </c>
      <c r="M84" s="11">
        <v>0</v>
      </c>
      <c r="N84" s="11">
        <v>0</v>
      </c>
      <c r="O84" s="9">
        <f t="shared" si="43"/>
        <v>1050702.8540000001</v>
      </c>
      <c r="P84" s="11">
        <v>55331.5</v>
      </c>
      <c r="Q84" s="11">
        <v>995371.35400000005</v>
      </c>
      <c r="R84" s="11">
        <v>0</v>
      </c>
      <c r="S84" s="11">
        <v>0</v>
      </c>
      <c r="T84" s="9">
        <f t="shared" si="44"/>
        <v>1047424.987</v>
      </c>
      <c r="U84" s="11">
        <v>55331.5</v>
      </c>
      <c r="V84" s="11">
        <v>992093.48699999996</v>
      </c>
      <c r="W84" s="11">
        <v>0</v>
      </c>
      <c r="X84" s="11">
        <v>0</v>
      </c>
      <c r="Y84" s="9">
        <f t="shared" si="45"/>
        <v>99.688031017759087</v>
      </c>
      <c r="Z84" s="31">
        <f t="shared" si="46"/>
        <v>73.597665097050381</v>
      </c>
    </row>
    <row r="85" spans="1:26" ht="46.5" x14ac:dyDescent="0.25">
      <c r="A85" s="35" t="s">
        <v>298</v>
      </c>
      <c r="B85" s="49" t="s">
        <v>86</v>
      </c>
      <c r="C85" s="80"/>
      <c r="D85" s="9">
        <f t="shared" si="41"/>
        <v>355482.7</v>
      </c>
      <c r="E85" s="11">
        <v>0</v>
      </c>
      <c r="F85" s="11">
        <v>355482.7</v>
      </c>
      <c r="G85" s="11">
        <v>0</v>
      </c>
      <c r="H85" s="64">
        <v>0</v>
      </c>
      <c r="I85" s="31">
        <v>373384.06</v>
      </c>
      <c r="J85" s="71">
        <f t="shared" si="42"/>
        <v>373384.06</v>
      </c>
      <c r="K85" s="11">
        <v>0</v>
      </c>
      <c r="L85" s="11">
        <v>373384.06</v>
      </c>
      <c r="M85" s="11">
        <v>0</v>
      </c>
      <c r="N85" s="11">
        <v>0</v>
      </c>
      <c r="O85" s="9">
        <f t="shared" si="43"/>
        <v>313500</v>
      </c>
      <c r="P85" s="11">
        <v>0</v>
      </c>
      <c r="Q85" s="11">
        <v>313500</v>
      </c>
      <c r="R85" s="11">
        <v>0</v>
      </c>
      <c r="S85" s="11">
        <v>0</v>
      </c>
      <c r="T85" s="9">
        <f t="shared" si="44"/>
        <v>313500</v>
      </c>
      <c r="U85" s="11">
        <v>0</v>
      </c>
      <c r="V85" s="11">
        <v>313500</v>
      </c>
      <c r="W85" s="11">
        <v>0</v>
      </c>
      <c r="X85" s="11">
        <v>0</v>
      </c>
      <c r="Y85" s="9">
        <f t="shared" si="45"/>
        <v>100</v>
      </c>
      <c r="Z85" s="31">
        <f t="shared" si="46"/>
        <v>83.96180597532738</v>
      </c>
    </row>
    <row r="86" spans="1:26" ht="46.5" x14ac:dyDescent="0.25">
      <c r="A86" s="35" t="s">
        <v>219</v>
      </c>
      <c r="B86" s="49" t="s">
        <v>87</v>
      </c>
      <c r="C86" s="80"/>
      <c r="D86" s="9">
        <f t="shared" si="41"/>
        <v>42964.1</v>
      </c>
      <c r="E86" s="11">
        <v>0</v>
      </c>
      <c r="F86" s="11">
        <v>42964.1</v>
      </c>
      <c r="G86" s="11">
        <v>0</v>
      </c>
      <c r="H86" s="64">
        <v>0</v>
      </c>
      <c r="I86" s="31">
        <v>42964.065999999999</v>
      </c>
      <c r="J86" s="71">
        <f t="shared" si="42"/>
        <v>42964.065999999999</v>
      </c>
      <c r="K86" s="11">
        <v>0</v>
      </c>
      <c r="L86" s="11">
        <v>42964.065999999999</v>
      </c>
      <c r="M86" s="11">
        <v>0</v>
      </c>
      <c r="N86" s="11">
        <v>0</v>
      </c>
      <c r="O86" s="9">
        <f t="shared" si="43"/>
        <v>35181.58</v>
      </c>
      <c r="P86" s="11">
        <v>0</v>
      </c>
      <c r="Q86" s="11">
        <v>35181.58</v>
      </c>
      <c r="R86" s="11">
        <v>0</v>
      </c>
      <c r="S86" s="11">
        <v>0</v>
      </c>
      <c r="T86" s="9">
        <f t="shared" si="44"/>
        <v>35181.58</v>
      </c>
      <c r="U86" s="11">
        <v>0</v>
      </c>
      <c r="V86" s="11">
        <v>35181.58</v>
      </c>
      <c r="W86" s="11">
        <v>0</v>
      </c>
      <c r="X86" s="11">
        <v>0</v>
      </c>
      <c r="Y86" s="9">
        <f t="shared" si="45"/>
        <v>100</v>
      </c>
      <c r="Z86" s="31">
        <f t="shared" si="46"/>
        <v>81.886057990880104</v>
      </c>
    </row>
    <row r="87" spans="1:26" ht="46.5" x14ac:dyDescent="0.25">
      <c r="A87" s="35" t="s">
        <v>220</v>
      </c>
      <c r="B87" s="49" t="s">
        <v>88</v>
      </c>
      <c r="C87" s="80"/>
      <c r="D87" s="9">
        <f t="shared" si="41"/>
        <v>534193.4</v>
      </c>
      <c r="E87" s="11">
        <v>32708.400000000001</v>
      </c>
      <c r="F87" s="11">
        <v>501485</v>
      </c>
      <c r="G87" s="11">
        <v>0</v>
      </c>
      <c r="H87" s="64">
        <v>0</v>
      </c>
      <c r="I87" s="31">
        <v>365205.08500000002</v>
      </c>
      <c r="J87" s="71">
        <f t="shared" si="42"/>
        <v>365205.08500000002</v>
      </c>
      <c r="K87" s="11">
        <v>32708.400000000001</v>
      </c>
      <c r="L87" s="11">
        <v>332496.685</v>
      </c>
      <c r="M87" s="11">
        <v>0</v>
      </c>
      <c r="N87" s="11">
        <v>0</v>
      </c>
      <c r="O87" s="9">
        <f t="shared" si="43"/>
        <v>219397.579</v>
      </c>
      <c r="P87" s="11">
        <v>21805.599999999999</v>
      </c>
      <c r="Q87" s="11">
        <v>197591.97899999999</v>
      </c>
      <c r="R87" s="11">
        <v>0</v>
      </c>
      <c r="S87" s="11">
        <v>0</v>
      </c>
      <c r="T87" s="9">
        <f t="shared" si="44"/>
        <v>182391.89</v>
      </c>
      <c r="U87" s="11">
        <v>16354.2</v>
      </c>
      <c r="V87" s="11">
        <v>166037.69</v>
      </c>
      <c r="W87" s="11">
        <v>0</v>
      </c>
      <c r="X87" s="11">
        <v>0</v>
      </c>
      <c r="Y87" s="9">
        <f t="shared" si="45"/>
        <v>83.13304587558828</v>
      </c>
      <c r="Z87" s="31">
        <f t="shared" si="46"/>
        <v>49.942319395689687</v>
      </c>
    </row>
    <row r="88" spans="1:26" ht="46.5" x14ac:dyDescent="0.25">
      <c r="A88" s="35" t="s">
        <v>221</v>
      </c>
      <c r="B88" s="49" t="s">
        <v>89</v>
      </c>
      <c r="C88" s="80"/>
      <c r="D88" s="9">
        <f t="shared" si="41"/>
        <v>5513.6</v>
      </c>
      <c r="E88" s="11">
        <v>0</v>
      </c>
      <c r="F88" s="11">
        <v>5513.6</v>
      </c>
      <c r="G88" s="11">
        <v>0</v>
      </c>
      <c r="H88" s="64">
        <v>0</v>
      </c>
      <c r="I88" s="31">
        <v>4199.6000000000004</v>
      </c>
      <c r="J88" s="71">
        <f t="shared" si="42"/>
        <v>4199.6000000000004</v>
      </c>
      <c r="K88" s="11">
        <v>0</v>
      </c>
      <c r="L88" s="11">
        <v>4199.6000000000004</v>
      </c>
      <c r="M88" s="11">
        <v>0</v>
      </c>
      <c r="N88" s="11">
        <v>0</v>
      </c>
      <c r="O88" s="9">
        <f t="shared" si="43"/>
        <v>2370.498</v>
      </c>
      <c r="P88" s="11">
        <v>0</v>
      </c>
      <c r="Q88" s="11">
        <v>2370.498</v>
      </c>
      <c r="R88" s="11">
        <v>0</v>
      </c>
      <c r="S88" s="11">
        <v>0</v>
      </c>
      <c r="T88" s="9">
        <f t="shared" si="44"/>
        <v>2115.4940000000001</v>
      </c>
      <c r="U88" s="11">
        <v>0</v>
      </c>
      <c r="V88" s="11">
        <v>2115.4940000000001</v>
      </c>
      <c r="W88" s="11">
        <v>0</v>
      </c>
      <c r="X88" s="11">
        <v>0</v>
      </c>
      <c r="Y88" s="9">
        <f t="shared" si="45"/>
        <v>89.242597968865624</v>
      </c>
      <c r="Z88" s="31">
        <f t="shared" si="46"/>
        <v>50.373702257357841</v>
      </c>
    </row>
    <row r="89" spans="1:26" ht="46.5" customHeight="1" x14ac:dyDescent="0.25">
      <c r="A89" s="36" t="s">
        <v>222</v>
      </c>
      <c r="B89" s="49" t="s">
        <v>299</v>
      </c>
      <c r="C89" s="80"/>
      <c r="D89" s="9">
        <f t="shared" si="41"/>
        <v>268650.5</v>
      </c>
      <c r="E89" s="11">
        <v>0</v>
      </c>
      <c r="F89" s="11">
        <v>268650.5</v>
      </c>
      <c r="G89" s="11">
        <v>0</v>
      </c>
      <c r="H89" s="64">
        <v>0</v>
      </c>
      <c r="I89" s="31">
        <v>283641.51</v>
      </c>
      <c r="J89" s="71">
        <f t="shared" si="42"/>
        <v>281934.71600000001</v>
      </c>
      <c r="K89" s="11">
        <v>0</v>
      </c>
      <c r="L89" s="11">
        <v>281934.71600000001</v>
      </c>
      <c r="M89" s="11">
        <v>0</v>
      </c>
      <c r="N89" s="11">
        <v>0</v>
      </c>
      <c r="O89" s="9">
        <f t="shared" si="43"/>
        <v>185315.14499999999</v>
      </c>
      <c r="P89" s="11">
        <v>0</v>
      </c>
      <c r="Q89" s="11">
        <v>185315.14499999999</v>
      </c>
      <c r="R89" s="11">
        <v>0</v>
      </c>
      <c r="S89" s="11">
        <v>0</v>
      </c>
      <c r="T89" s="9">
        <f t="shared" si="44"/>
        <v>185315.14499999999</v>
      </c>
      <c r="U89" s="11">
        <v>0</v>
      </c>
      <c r="V89" s="11">
        <v>185315.14499999999</v>
      </c>
      <c r="W89" s="11">
        <v>0</v>
      </c>
      <c r="X89" s="11">
        <v>0</v>
      </c>
      <c r="Y89" s="9">
        <f t="shared" si="45"/>
        <v>100</v>
      </c>
      <c r="Z89" s="31">
        <f t="shared" si="46"/>
        <v>65.729807108962063</v>
      </c>
    </row>
    <row r="90" spans="1:26" s="23" customFormat="1" ht="67.5" x14ac:dyDescent="0.25">
      <c r="A90" s="35" t="s">
        <v>223</v>
      </c>
      <c r="B90" s="33" t="s">
        <v>90</v>
      </c>
      <c r="C90" s="80" t="s">
        <v>306</v>
      </c>
      <c r="D90" s="9">
        <f t="shared" si="41"/>
        <v>1556410</v>
      </c>
      <c r="E90" s="11">
        <f>SUM(E91:E94)</f>
        <v>567750</v>
      </c>
      <c r="F90" s="11">
        <f t="shared" ref="F90:H90" si="54">SUM(F91:F94)</f>
        <v>244520</v>
      </c>
      <c r="G90" s="11">
        <f t="shared" si="54"/>
        <v>1140</v>
      </c>
      <c r="H90" s="64">
        <f t="shared" si="54"/>
        <v>743000</v>
      </c>
      <c r="I90" s="31">
        <f>SUM(I91:I94)</f>
        <v>812280</v>
      </c>
      <c r="J90" s="71">
        <f t="shared" si="42"/>
        <v>812210</v>
      </c>
      <c r="K90" s="11">
        <f>SUM(K91:K94)</f>
        <v>567750</v>
      </c>
      <c r="L90" s="11">
        <f t="shared" ref="L90:N90" si="55">SUM(L91:L94)</f>
        <v>244460</v>
      </c>
      <c r="M90" s="11">
        <f t="shared" si="55"/>
        <v>0</v>
      </c>
      <c r="N90" s="11">
        <f t="shared" si="55"/>
        <v>0</v>
      </c>
      <c r="O90" s="9">
        <f t="shared" si="43"/>
        <v>554010</v>
      </c>
      <c r="P90" s="11">
        <f>SUM(P91:P94)</f>
        <v>435160</v>
      </c>
      <c r="Q90" s="11">
        <f t="shared" ref="Q90:S90" si="56">SUM(Q91:Q94)</f>
        <v>118850</v>
      </c>
      <c r="R90" s="11">
        <f t="shared" si="56"/>
        <v>0</v>
      </c>
      <c r="S90" s="11">
        <f t="shared" si="56"/>
        <v>0</v>
      </c>
      <c r="T90" s="9">
        <f t="shared" si="44"/>
        <v>553860</v>
      </c>
      <c r="U90" s="11">
        <f>SUM(U91:U94)</f>
        <v>435150</v>
      </c>
      <c r="V90" s="11">
        <f t="shared" ref="V90:X90" si="57">SUM(V91:V94)</f>
        <v>118710</v>
      </c>
      <c r="W90" s="11">
        <f t="shared" si="57"/>
        <v>0</v>
      </c>
      <c r="X90" s="11">
        <f t="shared" si="57"/>
        <v>0</v>
      </c>
      <c r="Y90" s="9">
        <f t="shared" si="45"/>
        <v>99.972924676449878</v>
      </c>
      <c r="Z90" s="31">
        <f t="shared" si="46"/>
        <v>68.191723815269441</v>
      </c>
    </row>
    <row r="91" spans="1:26" s="20" customFormat="1" ht="46.5" x14ac:dyDescent="0.25">
      <c r="A91" s="35" t="s">
        <v>224</v>
      </c>
      <c r="B91" s="49" t="s">
        <v>91</v>
      </c>
      <c r="C91" s="80"/>
      <c r="D91" s="9">
        <f t="shared" si="41"/>
        <v>1535730</v>
      </c>
      <c r="E91" s="11">
        <v>567750</v>
      </c>
      <c r="F91" s="11">
        <v>235380</v>
      </c>
      <c r="G91" s="11">
        <v>600</v>
      </c>
      <c r="H91" s="64">
        <v>732000</v>
      </c>
      <c r="I91" s="31">
        <v>803140</v>
      </c>
      <c r="J91" s="71">
        <f>SUM(K91,L91,M91,N91,)</f>
        <v>803070</v>
      </c>
      <c r="K91" s="11">
        <v>567750</v>
      </c>
      <c r="L91" s="11">
        <v>235320</v>
      </c>
      <c r="M91" s="11">
        <v>0</v>
      </c>
      <c r="N91" s="11">
        <v>0</v>
      </c>
      <c r="O91" s="9">
        <f t="shared" si="43"/>
        <v>546770</v>
      </c>
      <c r="P91" s="11">
        <v>435160</v>
      </c>
      <c r="Q91" s="11">
        <v>111610</v>
      </c>
      <c r="R91" s="11">
        <v>0</v>
      </c>
      <c r="S91" s="11">
        <v>0</v>
      </c>
      <c r="T91" s="9">
        <f t="shared" si="44"/>
        <v>546760</v>
      </c>
      <c r="U91" s="11">
        <v>435150</v>
      </c>
      <c r="V91" s="11">
        <v>111610</v>
      </c>
      <c r="W91" s="11">
        <v>0</v>
      </c>
      <c r="X91" s="11">
        <v>0</v>
      </c>
      <c r="Y91" s="9">
        <f t="shared" si="45"/>
        <v>99.998171077418291</v>
      </c>
      <c r="Z91" s="31">
        <f t="shared" si="46"/>
        <v>68.083728691147712</v>
      </c>
    </row>
    <row r="92" spans="1:26" s="20" customFormat="1" ht="46.5" x14ac:dyDescent="0.25">
      <c r="A92" s="35" t="s">
        <v>225</v>
      </c>
      <c r="B92" s="49" t="s">
        <v>92</v>
      </c>
      <c r="C92" s="80"/>
      <c r="D92" s="9">
        <f t="shared" si="41"/>
        <v>19140</v>
      </c>
      <c r="E92" s="11">
        <v>0</v>
      </c>
      <c r="F92" s="11">
        <v>9140</v>
      </c>
      <c r="G92" s="11">
        <v>0</v>
      </c>
      <c r="H92" s="64">
        <v>10000</v>
      </c>
      <c r="I92" s="31">
        <v>9140</v>
      </c>
      <c r="J92" s="71">
        <f t="shared" si="42"/>
        <v>9140</v>
      </c>
      <c r="K92" s="11">
        <v>0</v>
      </c>
      <c r="L92" s="11">
        <v>9140</v>
      </c>
      <c r="M92" s="11">
        <v>0</v>
      </c>
      <c r="N92" s="11">
        <v>0</v>
      </c>
      <c r="O92" s="9">
        <f t="shared" si="43"/>
        <v>7240</v>
      </c>
      <c r="P92" s="11">
        <v>0</v>
      </c>
      <c r="Q92" s="11">
        <v>7240</v>
      </c>
      <c r="R92" s="11">
        <v>0</v>
      </c>
      <c r="S92" s="11">
        <v>0</v>
      </c>
      <c r="T92" s="9">
        <f t="shared" si="44"/>
        <v>7100</v>
      </c>
      <c r="U92" s="11">
        <v>0</v>
      </c>
      <c r="V92" s="11">
        <v>7100</v>
      </c>
      <c r="W92" s="11">
        <v>0</v>
      </c>
      <c r="X92" s="11">
        <v>0</v>
      </c>
      <c r="Y92" s="9">
        <f t="shared" si="45"/>
        <v>98.06629834254143</v>
      </c>
      <c r="Z92" s="31">
        <f t="shared" si="46"/>
        <v>77.680525164113789</v>
      </c>
    </row>
    <row r="93" spans="1:26" s="20" customFormat="1" ht="46.5" x14ac:dyDescent="0.25">
      <c r="A93" s="35" t="s">
        <v>226</v>
      </c>
      <c r="B93" s="49" t="s">
        <v>93</v>
      </c>
      <c r="C93" s="80"/>
      <c r="D93" s="9">
        <f t="shared" si="41"/>
        <v>0</v>
      </c>
      <c r="E93" s="11">
        <v>0</v>
      </c>
      <c r="F93" s="11">
        <v>0</v>
      </c>
      <c r="G93" s="11">
        <v>0</v>
      </c>
      <c r="H93" s="64">
        <v>0</v>
      </c>
      <c r="I93" s="31">
        <v>0</v>
      </c>
      <c r="J93" s="71">
        <v>0</v>
      </c>
      <c r="K93" s="11">
        <v>0</v>
      </c>
      <c r="L93" s="11">
        <v>0</v>
      </c>
      <c r="M93" s="11">
        <v>0</v>
      </c>
      <c r="N93" s="11">
        <v>0</v>
      </c>
      <c r="O93" s="9">
        <f t="shared" si="43"/>
        <v>0</v>
      </c>
      <c r="P93" s="11">
        <v>0</v>
      </c>
      <c r="Q93" s="11">
        <v>0</v>
      </c>
      <c r="R93" s="11">
        <v>0</v>
      </c>
      <c r="S93" s="11">
        <v>0</v>
      </c>
      <c r="T93" s="9">
        <f t="shared" si="44"/>
        <v>0</v>
      </c>
      <c r="U93" s="11">
        <v>0</v>
      </c>
      <c r="V93" s="11">
        <v>0</v>
      </c>
      <c r="W93" s="11">
        <v>0</v>
      </c>
      <c r="X93" s="11">
        <v>0</v>
      </c>
      <c r="Y93" s="9" t="e">
        <f t="shared" si="45"/>
        <v>#DIV/0!</v>
      </c>
      <c r="Z93" s="31" t="e">
        <f t="shared" si="46"/>
        <v>#DIV/0!</v>
      </c>
    </row>
    <row r="94" spans="1:26" s="20" customFormat="1" ht="46.5" x14ac:dyDescent="0.25">
      <c r="A94" s="35" t="s">
        <v>227</v>
      </c>
      <c r="B94" s="52" t="s">
        <v>94</v>
      </c>
      <c r="C94" s="80"/>
      <c r="D94" s="9">
        <f t="shared" si="41"/>
        <v>1540</v>
      </c>
      <c r="E94" s="11">
        <v>0</v>
      </c>
      <c r="F94" s="11">
        <v>0</v>
      </c>
      <c r="G94" s="11">
        <v>540</v>
      </c>
      <c r="H94" s="64">
        <v>1000</v>
      </c>
      <c r="I94" s="31">
        <v>0</v>
      </c>
      <c r="J94" s="71">
        <f t="shared" si="42"/>
        <v>0</v>
      </c>
      <c r="K94" s="11">
        <v>0</v>
      </c>
      <c r="L94" s="11">
        <v>0</v>
      </c>
      <c r="M94" s="11">
        <v>0</v>
      </c>
      <c r="N94" s="11">
        <v>0</v>
      </c>
      <c r="O94" s="9">
        <v>0</v>
      </c>
      <c r="P94" s="11">
        <v>0</v>
      </c>
      <c r="Q94" s="11">
        <v>0</v>
      </c>
      <c r="R94" s="11">
        <v>0</v>
      </c>
      <c r="S94" s="11">
        <v>0</v>
      </c>
      <c r="T94" s="9">
        <v>0</v>
      </c>
      <c r="U94" s="11">
        <v>0</v>
      </c>
      <c r="V94" s="11">
        <v>0</v>
      </c>
      <c r="W94" s="11">
        <v>0</v>
      </c>
      <c r="X94" s="11">
        <v>0</v>
      </c>
      <c r="Y94" s="9" t="e">
        <f t="shared" si="45"/>
        <v>#DIV/0!</v>
      </c>
      <c r="Z94" s="31" t="e">
        <f t="shared" si="46"/>
        <v>#DIV/0!</v>
      </c>
    </row>
    <row r="95" spans="1:26" s="23" customFormat="1" ht="45" x14ac:dyDescent="0.25">
      <c r="A95" s="35" t="s">
        <v>228</v>
      </c>
      <c r="B95" s="33" t="s">
        <v>95</v>
      </c>
      <c r="C95" s="80" t="s">
        <v>302</v>
      </c>
      <c r="D95" s="9">
        <f t="shared" si="41"/>
        <v>10427352.9</v>
      </c>
      <c r="E95" s="11">
        <v>0</v>
      </c>
      <c r="F95" s="11">
        <v>10427352.9</v>
      </c>
      <c r="G95" s="11">
        <v>0</v>
      </c>
      <c r="H95" s="64">
        <v>0</v>
      </c>
      <c r="I95" s="31">
        <v>10427352.9</v>
      </c>
      <c r="J95" s="71">
        <f>SUM(K95,L95,M95,N95,)</f>
        <v>10427352.9</v>
      </c>
      <c r="K95" s="11">
        <v>0</v>
      </c>
      <c r="L95" s="11">
        <v>10427352.9</v>
      </c>
      <c r="M95" s="11">
        <v>0</v>
      </c>
      <c r="N95" s="11">
        <v>0</v>
      </c>
      <c r="O95" s="9">
        <f t="shared" si="43"/>
        <v>7820533.4000000004</v>
      </c>
      <c r="P95" s="11">
        <v>0</v>
      </c>
      <c r="Q95" s="11">
        <v>7820533.4000000004</v>
      </c>
      <c r="R95" s="11">
        <v>0</v>
      </c>
      <c r="S95" s="11">
        <v>0</v>
      </c>
      <c r="T95" s="9">
        <f t="shared" si="44"/>
        <v>7820533.4000000004</v>
      </c>
      <c r="U95" s="11">
        <v>0</v>
      </c>
      <c r="V95" s="11">
        <v>7820533.4000000004</v>
      </c>
      <c r="W95" s="11">
        <v>0</v>
      </c>
      <c r="X95" s="11">
        <v>0</v>
      </c>
      <c r="Y95" s="9">
        <f t="shared" si="45"/>
        <v>100</v>
      </c>
      <c r="Z95" s="31">
        <f t="shared" si="46"/>
        <v>75.000179575777096</v>
      </c>
    </row>
    <row r="96" spans="1:26" s="23" customFormat="1" ht="46.5" customHeight="1" x14ac:dyDescent="0.25">
      <c r="A96" s="53">
        <v>44586</v>
      </c>
      <c r="B96" s="34" t="s">
        <v>96</v>
      </c>
      <c r="C96" s="80"/>
      <c r="D96" s="9">
        <f t="shared" si="41"/>
        <v>0</v>
      </c>
      <c r="E96" s="11"/>
      <c r="F96" s="11"/>
      <c r="G96" s="11"/>
      <c r="H96" s="64"/>
      <c r="I96" s="31"/>
      <c r="J96" s="71">
        <f t="shared" si="42"/>
        <v>0</v>
      </c>
      <c r="K96" s="11"/>
      <c r="L96" s="11"/>
      <c r="M96" s="11"/>
      <c r="N96" s="11"/>
      <c r="O96" s="9">
        <f t="shared" si="43"/>
        <v>0</v>
      </c>
      <c r="P96" s="11"/>
      <c r="Q96" s="11"/>
      <c r="R96" s="11"/>
      <c r="S96" s="11"/>
      <c r="T96" s="9">
        <f t="shared" si="44"/>
        <v>0</v>
      </c>
      <c r="U96" s="11"/>
      <c r="V96" s="11"/>
      <c r="W96" s="11"/>
      <c r="X96" s="11"/>
      <c r="Y96" s="9" t="e">
        <f t="shared" si="45"/>
        <v>#DIV/0!</v>
      </c>
      <c r="Z96" s="31" t="e">
        <f t="shared" si="46"/>
        <v>#DIV/0!</v>
      </c>
    </row>
    <row r="97" spans="1:26" s="23" customFormat="1" ht="67.5" x14ac:dyDescent="0.25">
      <c r="A97" s="35" t="s">
        <v>229</v>
      </c>
      <c r="B97" s="33" t="s">
        <v>97</v>
      </c>
      <c r="C97" s="80" t="s">
        <v>300</v>
      </c>
      <c r="D97" s="9">
        <f t="shared" si="41"/>
        <v>35615</v>
      </c>
      <c r="E97" s="11">
        <f>SUM(E98:E101)</f>
        <v>0</v>
      </c>
      <c r="F97" s="11">
        <f t="shared" ref="F97:I97" si="58">SUM(F98:F101)</f>
        <v>35615</v>
      </c>
      <c r="G97" s="11">
        <f t="shared" si="58"/>
        <v>0</v>
      </c>
      <c r="H97" s="64">
        <f t="shared" si="58"/>
        <v>0</v>
      </c>
      <c r="I97" s="31">
        <f>SUM(I98:I101)</f>
        <v>35615</v>
      </c>
      <c r="J97" s="71">
        <f t="shared" si="42"/>
        <v>35615</v>
      </c>
      <c r="K97" s="11">
        <f>SUM(K98:K101)</f>
        <v>0</v>
      </c>
      <c r="L97" s="11">
        <f>SUM(L98:L101)</f>
        <v>35615</v>
      </c>
      <c r="M97" s="11">
        <f t="shared" ref="L97:N97" si="59">SUM(M98:M101)</f>
        <v>0</v>
      </c>
      <c r="N97" s="11">
        <f t="shared" si="59"/>
        <v>0</v>
      </c>
      <c r="O97" s="9">
        <f>SUM(P97,Q97,R97,S97,)</f>
        <v>30214.25</v>
      </c>
      <c r="P97" s="11">
        <f>SUM(P98:P101)</f>
        <v>0</v>
      </c>
      <c r="Q97" s="11">
        <f t="shared" ref="Q97:S97" si="60">SUM(Q98:Q101)</f>
        <v>30214.25</v>
      </c>
      <c r="R97" s="11">
        <f t="shared" si="60"/>
        <v>0</v>
      </c>
      <c r="S97" s="11">
        <f t="shared" si="60"/>
        <v>0</v>
      </c>
      <c r="T97" s="9">
        <f t="shared" si="44"/>
        <v>28525.599999999999</v>
      </c>
      <c r="U97" s="11">
        <f>SUM(U98:U101)</f>
        <v>0</v>
      </c>
      <c r="V97" s="11">
        <f>SUM(V98:V101)</f>
        <v>28525.599999999999</v>
      </c>
      <c r="W97" s="11">
        <f t="shared" ref="V97:X97" si="61">SUM(W98:W101)</f>
        <v>0</v>
      </c>
      <c r="X97" s="11">
        <f t="shared" si="61"/>
        <v>0</v>
      </c>
      <c r="Y97" s="9">
        <f t="shared" si="45"/>
        <v>94.411080864161775</v>
      </c>
      <c r="Z97" s="31">
        <f t="shared" si="46"/>
        <v>80.094342271514805</v>
      </c>
    </row>
    <row r="98" spans="1:26" ht="69.75" x14ac:dyDescent="0.25">
      <c r="A98" s="54" t="s">
        <v>230</v>
      </c>
      <c r="B98" s="34" t="s">
        <v>98</v>
      </c>
      <c r="C98" s="80"/>
      <c r="D98" s="9">
        <f t="shared" si="41"/>
        <v>9950</v>
      </c>
      <c r="E98" s="11">
        <v>0</v>
      </c>
      <c r="F98" s="11">
        <v>9950</v>
      </c>
      <c r="G98" s="11">
        <v>0</v>
      </c>
      <c r="H98" s="64">
        <v>0</v>
      </c>
      <c r="I98" s="31">
        <v>9950</v>
      </c>
      <c r="J98" s="71">
        <f t="shared" si="42"/>
        <v>9950</v>
      </c>
      <c r="K98" s="11">
        <v>0</v>
      </c>
      <c r="L98" s="11">
        <v>9950</v>
      </c>
      <c r="M98" s="11">
        <v>0</v>
      </c>
      <c r="N98" s="11">
        <v>0</v>
      </c>
      <c r="O98" s="9">
        <f t="shared" si="43"/>
        <v>8115</v>
      </c>
      <c r="P98" s="11">
        <v>0</v>
      </c>
      <c r="Q98" s="11">
        <v>8115</v>
      </c>
      <c r="R98" s="11">
        <v>0</v>
      </c>
      <c r="S98" s="11">
        <v>0</v>
      </c>
      <c r="T98" s="9">
        <f t="shared" si="44"/>
        <v>8089.14</v>
      </c>
      <c r="U98" s="11">
        <v>0</v>
      </c>
      <c r="V98" s="11">
        <v>8089.14</v>
      </c>
      <c r="W98" s="11">
        <v>0</v>
      </c>
      <c r="X98" s="11">
        <v>0</v>
      </c>
      <c r="Y98" s="9">
        <f t="shared" si="45"/>
        <v>99.681330868761549</v>
      </c>
      <c r="Z98" s="31">
        <f t="shared" si="46"/>
        <v>81.297889447236187</v>
      </c>
    </row>
    <row r="99" spans="1:26" ht="46.5" x14ac:dyDescent="0.25">
      <c r="A99" s="54" t="s">
        <v>231</v>
      </c>
      <c r="B99" s="34" t="s">
        <v>328</v>
      </c>
      <c r="C99" s="80"/>
      <c r="D99" s="9">
        <f t="shared" si="41"/>
        <v>21265</v>
      </c>
      <c r="E99" s="11">
        <v>0</v>
      </c>
      <c r="F99" s="11">
        <v>21265</v>
      </c>
      <c r="G99" s="11">
        <v>0</v>
      </c>
      <c r="H99" s="64">
        <v>0</v>
      </c>
      <c r="I99" s="31">
        <v>21265</v>
      </c>
      <c r="J99" s="71">
        <f t="shared" si="42"/>
        <v>21265</v>
      </c>
      <c r="K99" s="11">
        <v>0</v>
      </c>
      <c r="L99" s="11">
        <v>21265</v>
      </c>
      <c r="M99" s="11">
        <v>0</v>
      </c>
      <c r="N99" s="11">
        <v>0</v>
      </c>
      <c r="O99" s="9">
        <f t="shared" si="43"/>
        <v>18275.25</v>
      </c>
      <c r="P99" s="11">
        <v>0</v>
      </c>
      <c r="Q99" s="11">
        <v>18275.25</v>
      </c>
      <c r="R99" s="11">
        <v>0</v>
      </c>
      <c r="S99" s="11">
        <v>0</v>
      </c>
      <c r="T99" s="9">
        <f t="shared" si="44"/>
        <v>17287.259999999998</v>
      </c>
      <c r="U99" s="11">
        <v>0</v>
      </c>
      <c r="V99" s="11">
        <v>17287.259999999998</v>
      </c>
      <c r="W99" s="11">
        <v>0</v>
      </c>
      <c r="X99" s="11">
        <v>0</v>
      </c>
      <c r="Y99" s="9">
        <f t="shared" si="45"/>
        <v>94.593835925637123</v>
      </c>
      <c r="Z99" s="31">
        <f t="shared" si="46"/>
        <v>81.294427462967306</v>
      </c>
    </row>
    <row r="100" spans="1:26" ht="46.5" x14ac:dyDescent="0.25">
      <c r="A100" s="54" t="s">
        <v>232</v>
      </c>
      <c r="B100" s="34" t="s">
        <v>99</v>
      </c>
      <c r="C100" s="80"/>
      <c r="D100" s="9">
        <f t="shared" si="41"/>
        <v>500</v>
      </c>
      <c r="E100" s="11">
        <v>0</v>
      </c>
      <c r="F100" s="11">
        <v>500</v>
      </c>
      <c r="G100" s="11">
        <v>0</v>
      </c>
      <c r="H100" s="64">
        <v>0</v>
      </c>
      <c r="I100" s="31">
        <v>500</v>
      </c>
      <c r="J100" s="71">
        <f t="shared" si="42"/>
        <v>500</v>
      </c>
      <c r="K100" s="11">
        <v>0</v>
      </c>
      <c r="L100" s="11">
        <v>500</v>
      </c>
      <c r="M100" s="11">
        <v>0</v>
      </c>
      <c r="N100" s="11">
        <v>0</v>
      </c>
      <c r="O100" s="9">
        <f t="shared" si="43"/>
        <v>125</v>
      </c>
      <c r="P100" s="11">
        <v>0</v>
      </c>
      <c r="Q100" s="11">
        <v>125</v>
      </c>
      <c r="R100" s="11">
        <v>0</v>
      </c>
      <c r="S100" s="11">
        <v>0</v>
      </c>
      <c r="T100" s="9">
        <f t="shared" si="44"/>
        <v>0</v>
      </c>
      <c r="U100" s="11">
        <v>0</v>
      </c>
      <c r="V100" s="11">
        <v>0</v>
      </c>
      <c r="W100" s="11">
        <v>0</v>
      </c>
      <c r="X100" s="11">
        <v>0</v>
      </c>
      <c r="Y100" s="9">
        <f t="shared" si="45"/>
        <v>0</v>
      </c>
      <c r="Z100" s="31">
        <f t="shared" si="46"/>
        <v>0</v>
      </c>
    </row>
    <row r="101" spans="1:26" ht="46.5" x14ac:dyDescent="0.25">
      <c r="A101" s="54" t="s">
        <v>233</v>
      </c>
      <c r="B101" s="34" t="s">
        <v>100</v>
      </c>
      <c r="C101" s="80"/>
      <c r="D101" s="9">
        <f t="shared" si="41"/>
        <v>3900</v>
      </c>
      <c r="E101" s="11">
        <v>0</v>
      </c>
      <c r="F101" s="11">
        <v>3900</v>
      </c>
      <c r="G101" s="11">
        <v>0</v>
      </c>
      <c r="H101" s="64">
        <v>0</v>
      </c>
      <c r="I101" s="31">
        <v>3900</v>
      </c>
      <c r="J101" s="71">
        <f t="shared" si="42"/>
        <v>3900</v>
      </c>
      <c r="K101" s="11">
        <v>0</v>
      </c>
      <c r="L101" s="11">
        <v>3900</v>
      </c>
      <c r="M101" s="11">
        <v>0</v>
      </c>
      <c r="N101" s="11">
        <v>0</v>
      </c>
      <c r="O101" s="9">
        <f t="shared" si="43"/>
        <v>3699</v>
      </c>
      <c r="P101" s="11">
        <v>0</v>
      </c>
      <c r="Q101" s="11">
        <v>3699</v>
      </c>
      <c r="R101" s="11">
        <v>0</v>
      </c>
      <c r="S101" s="11">
        <v>0</v>
      </c>
      <c r="T101" s="9">
        <f t="shared" si="44"/>
        <v>3149.2</v>
      </c>
      <c r="U101" s="11">
        <v>0</v>
      </c>
      <c r="V101" s="11">
        <v>3149.2</v>
      </c>
      <c r="W101" s="11">
        <v>0</v>
      </c>
      <c r="X101" s="11">
        <v>0</v>
      </c>
      <c r="Y101" s="9">
        <f t="shared" si="45"/>
        <v>85.136523384698563</v>
      </c>
      <c r="Z101" s="31">
        <f t="shared" si="46"/>
        <v>80.748717948717939</v>
      </c>
    </row>
    <row r="102" spans="1:26" s="23" customFormat="1" ht="90" x14ac:dyDescent="0.25">
      <c r="A102" s="35" t="s">
        <v>234</v>
      </c>
      <c r="B102" s="33" t="s">
        <v>101</v>
      </c>
      <c r="C102" s="24" t="s">
        <v>281</v>
      </c>
      <c r="D102" s="9">
        <f t="shared" si="41"/>
        <v>11966.689999999999</v>
      </c>
      <c r="E102" s="11">
        <v>0</v>
      </c>
      <c r="F102" s="11">
        <v>11640.47</v>
      </c>
      <c r="G102" s="11">
        <v>326.22000000000003</v>
      </c>
      <c r="H102" s="64">
        <v>0</v>
      </c>
      <c r="I102" s="31">
        <v>11640.47</v>
      </c>
      <c r="J102" s="71">
        <f t="shared" si="42"/>
        <v>11966.689999999999</v>
      </c>
      <c r="K102" s="11">
        <v>0</v>
      </c>
      <c r="L102" s="11">
        <v>11640.47</v>
      </c>
      <c r="M102" s="11">
        <v>326.22000000000003</v>
      </c>
      <c r="N102" s="11">
        <v>0</v>
      </c>
      <c r="O102" s="9">
        <f t="shared" si="43"/>
        <v>11845.39</v>
      </c>
      <c r="P102" s="11">
        <v>0</v>
      </c>
      <c r="Q102" s="11">
        <v>11572.5</v>
      </c>
      <c r="R102" s="11">
        <v>272.89</v>
      </c>
      <c r="S102" s="11">
        <v>0</v>
      </c>
      <c r="T102" s="9">
        <f t="shared" si="44"/>
        <v>10758.279999999999</v>
      </c>
      <c r="U102" s="11">
        <v>0</v>
      </c>
      <c r="V102" s="11">
        <v>10518.22</v>
      </c>
      <c r="W102" s="11">
        <v>240.06</v>
      </c>
      <c r="X102" s="11">
        <v>0</v>
      </c>
      <c r="Y102" s="9">
        <f t="shared" si="45"/>
        <v>90.822505632993085</v>
      </c>
      <c r="Z102" s="31">
        <f t="shared" si="46"/>
        <v>89.901885985180527</v>
      </c>
    </row>
    <row r="103" spans="1:26" s="23" customFormat="1" ht="23.25" customHeight="1" x14ac:dyDescent="0.25">
      <c r="A103" s="35" t="s">
        <v>235</v>
      </c>
      <c r="B103" s="33" t="s">
        <v>102</v>
      </c>
      <c r="C103" s="74" t="s">
        <v>309</v>
      </c>
      <c r="D103" s="9">
        <f t="shared" si="41"/>
        <v>943665.9</v>
      </c>
      <c r="E103" s="11">
        <f>SUM(E104:E106)</f>
        <v>628779.9</v>
      </c>
      <c r="F103" s="11">
        <f t="shared" ref="F103:I103" si="62">SUM(F104:F106)</f>
        <v>305437</v>
      </c>
      <c r="G103" s="11">
        <f t="shared" si="62"/>
        <v>0</v>
      </c>
      <c r="H103" s="64">
        <f t="shared" si="62"/>
        <v>9449</v>
      </c>
      <c r="I103" s="31">
        <f t="shared" si="62"/>
        <v>925041.6</v>
      </c>
      <c r="J103" s="71">
        <f t="shared" si="42"/>
        <v>770039.7</v>
      </c>
      <c r="K103" s="11">
        <f>SUM(K104:K106)</f>
        <v>452476.1</v>
      </c>
      <c r="L103" s="11">
        <f t="shared" ref="L103:N103" si="63">SUM(L104:L106)</f>
        <v>308114.59999999998</v>
      </c>
      <c r="M103" s="11">
        <f t="shared" si="63"/>
        <v>0</v>
      </c>
      <c r="N103" s="11">
        <f t="shared" si="63"/>
        <v>9449</v>
      </c>
      <c r="O103" s="9">
        <f t="shared" si="43"/>
        <v>563961.60000000009</v>
      </c>
      <c r="P103" s="11">
        <f>SUM(P104:P106)</f>
        <v>332741.90000000002</v>
      </c>
      <c r="Q103" s="11">
        <f t="shared" ref="Q103:S103" si="64">SUM(Q104:Q106)</f>
        <v>231219.7</v>
      </c>
      <c r="R103" s="11">
        <f t="shared" si="64"/>
        <v>0</v>
      </c>
      <c r="S103" s="11">
        <f t="shared" si="64"/>
        <v>0</v>
      </c>
      <c r="T103" s="9">
        <f t="shared" si="44"/>
        <v>553501.5</v>
      </c>
      <c r="U103" s="11">
        <f>SUM(U104:U106)</f>
        <v>330597.59999999998</v>
      </c>
      <c r="V103" s="11">
        <f t="shared" ref="V103:X103" si="65">SUM(V104:V106)</f>
        <v>222903.9</v>
      </c>
      <c r="W103" s="11">
        <f t="shared" si="65"/>
        <v>0</v>
      </c>
      <c r="X103" s="11">
        <f t="shared" si="65"/>
        <v>0</v>
      </c>
      <c r="Y103" s="9">
        <f t="shared" si="45"/>
        <v>98.145246059306146</v>
      </c>
      <c r="Z103" s="31">
        <f t="shared" si="46"/>
        <v>71.879605687862593</v>
      </c>
    </row>
    <row r="104" spans="1:26" s="20" customFormat="1" ht="69.75" x14ac:dyDescent="0.25">
      <c r="A104" s="35" t="s">
        <v>236</v>
      </c>
      <c r="B104" s="49" t="s">
        <v>103</v>
      </c>
      <c r="C104" s="76"/>
      <c r="D104" s="9">
        <f t="shared" si="41"/>
        <v>933466.9</v>
      </c>
      <c r="E104" s="11">
        <v>628779.9</v>
      </c>
      <c r="F104" s="11">
        <v>304687</v>
      </c>
      <c r="G104" s="11">
        <v>0</v>
      </c>
      <c r="H104" s="64">
        <v>0</v>
      </c>
      <c r="I104" s="31">
        <v>924291.6</v>
      </c>
      <c r="J104" s="71">
        <f t="shared" si="42"/>
        <v>759840.7</v>
      </c>
      <c r="K104" s="11">
        <v>452476.1</v>
      </c>
      <c r="L104" s="11">
        <v>307364.59999999998</v>
      </c>
      <c r="M104" s="11">
        <v>0</v>
      </c>
      <c r="N104" s="11">
        <v>0</v>
      </c>
      <c r="O104" s="9">
        <f t="shared" si="43"/>
        <v>563211.60000000009</v>
      </c>
      <c r="P104" s="11">
        <v>332741.90000000002</v>
      </c>
      <c r="Q104" s="11">
        <v>230469.7</v>
      </c>
      <c r="R104" s="11">
        <v>0</v>
      </c>
      <c r="S104" s="11">
        <v>0</v>
      </c>
      <c r="T104" s="9">
        <f t="shared" si="44"/>
        <v>552877.5</v>
      </c>
      <c r="U104" s="11">
        <v>330597.59999999998</v>
      </c>
      <c r="V104" s="11">
        <v>222279.9</v>
      </c>
      <c r="W104" s="11">
        <v>0</v>
      </c>
      <c r="X104" s="11">
        <v>0</v>
      </c>
      <c r="Y104" s="9">
        <f t="shared" si="45"/>
        <v>98.165147876925815</v>
      </c>
      <c r="Z104" s="31">
        <f t="shared" si="46"/>
        <v>72.762290832802208</v>
      </c>
    </row>
    <row r="105" spans="1:26" s="20" customFormat="1" ht="46.5" x14ac:dyDescent="0.25">
      <c r="A105" s="35" t="s">
        <v>237</v>
      </c>
      <c r="B105" s="49" t="s">
        <v>104</v>
      </c>
      <c r="C105" s="76"/>
      <c r="D105" s="9">
        <f t="shared" si="41"/>
        <v>9449</v>
      </c>
      <c r="E105" s="11">
        <v>0</v>
      </c>
      <c r="F105" s="11">
        <v>0</v>
      </c>
      <c r="G105" s="11">
        <v>0</v>
      </c>
      <c r="H105" s="64">
        <v>9449</v>
      </c>
      <c r="I105" s="31">
        <v>0</v>
      </c>
      <c r="J105" s="71">
        <f t="shared" si="42"/>
        <v>9449</v>
      </c>
      <c r="K105" s="11">
        <v>0</v>
      </c>
      <c r="L105" s="11">
        <v>0</v>
      </c>
      <c r="M105" s="11">
        <v>0</v>
      </c>
      <c r="N105" s="11">
        <v>9449</v>
      </c>
      <c r="O105" s="9">
        <f t="shared" si="43"/>
        <v>0</v>
      </c>
      <c r="P105" s="11">
        <v>0</v>
      </c>
      <c r="Q105" s="11">
        <v>0</v>
      </c>
      <c r="R105" s="11">
        <v>0</v>
      </c>
      <c r="S105" s="11">
        <v>0</v>
      </c>
      <c r="T105" s="9">
        <f t="shared" si="44"/>
        <v>0</v>
      </c>
      <c r="U105" s="11">
        <v>0</v>
      </c>
      <c r="V105" s="11">
        <v>0</v>
      </c>
      <c r="W105" s="11">
        <v>0</v>
      </c>
      <c r="X105" s="11">
        <v>0</v>
      </c>
      <c r="Y105" s="9" t="e">
        <f t="shared" si="45"/>
        <v>#DIV/0!</v>
      </c>
      <c r="Z105" s="31">
        <f t="shared" si="46"/>
        <v>0</v>
      </c>
    </row>
    <row r="106" spans="1:26" s="20" customFormat="1" ht="93" x14ac:dyDescent="0.25">
      <c r="A106" s="35" t="s">
        <v>238</v>
      </c>
      <c r="B106" s="49" t="s">
        <v>105</v>
      </c>
      <c r="C106" s="75"/>
      <c r="D106" s="9">
        <f t="shared" si="41"/>
        <v>750</v>
      </c>
      <c r="E106" s="11">
        <v>0</v>
      </c>
      <c r="F106" s="11">
        <v>750</v>
      </c>
      <c r="G106" s="11">
        <v>0</v>
      </c>
      <c r="H106" s="64">
        <v>0</v>
      </c>
      <c r="I106" s="31">
        <v>750</v>
      </c>
      <c r="J106" s="71">
        <f t="shared" si="42"/>
        <v>750</v>
      </c>
      <c r="K106" s="11">
        <v>0</v>
      </c>
      <c r="L106" s="11">
        <v>750</v>
      </c>
      <c r="M106" s="11">
        <v>0</v>
      </c>
      <c r="N106" s="11">
        <v>0</v>
      </c>
      <c r="O106" s="9">
        <f t="shared" si="43"/>
        <v>750</v>
      </c>
      <c r="P106" s="11">
        <v>0</v>
      </c>
      <c r="Q106" s="11">
        <v>750</v>
      </c>
      <c r="R106" s="11">
        <v>0</v>
      </c>
      <c r="S106" s="11">
        <v>0</v>
      </c>
      <c r="T106" s="9">
        <f t="shared" si="44"/>
        <v>624</v>
      </c>
      <c r="U106" s="11">
        <v>0</v>
      </c>
      <c r="V106" s="11">
        <v>624</v>
      </c>
      <c r="W106" s="11">
        <v>0</v>
      </c>
      <c r="X106" s="11">
        <v>0</v>
      </c>
      <c r="Y106" s="9">
        <f t="shared" si="45"/>
        <v>83.2</v>
      </c>
      <c r="Z106" s="31">
        <f t="shared" si="46"/>
        <v>83.2</v>
      </c>
    </row>
    <row r="107" spans="1:26" s="23" customFormat="1" ht="23.25" customHeight="1" x14ac:dyDescent="0.25">
      <c r="A107" s="35" t="s">
        <v>239</v>
      </c>
      <c r="B107" s="51" t="s">
        <v>106</v>
      </c>
      <c r="C107" s="80" t="s">
        <v>309</v>
      </c>
      <c r="D107" s="9">
        <f t="shared" si="41"/>
        <v>26738996.800000004</v>
      </c>
      <c r="E107" s="11">
        <f>SUM(E108:E112)</f>
        <v>12823639.300000001</v>
      </c>
      <c r="F107" s="11">
        <f>SUM(F108:F112)</f>
        <v>13915357.500000002</v>
      </c>
      <c r="G107" s="11">
        <f t="shared" ref="G107:H107" si="66">SUM(G108:G112)</f>
        <v>0</v>
      </c>
      <c r="H107" s="64">
        <f t="shared" si="66"/>
        <v>0</v>
      </c>
      <c r="I107" s="31">
        <f>SUM(I108:I112)</f>
        <v>25767988.199999999</v>
      </c>
      <c r="J107" s="71">
        <f t="shared" si="42"/>
        <v>22123725.199999999</v>
      </c>
      <c r="K107" s="11">
        <f>SUM(K108:K112)</f>
        <v>12851266.199999999</v>
      </c>
      <c r="L107" s="11">
        <f t="shared" ref="L107:N107" si="67">SUM(L108:L112)</f>
        <v>9272459</v>
      </c>
      <c r="M107" s="11">
        <f t="shared" si="67"/>
        <v>0</v>
      </c>
      <c r="N107" s="11">
        <f t="shared" si="67"/>
        <v>0</v>
      </c>
      <c r="O107" s="9">
        <f t="shared" si="43"/>
        <v>21485713.100000001</v>
      </c>
      <c r="P107" s="11">
        <f>SUM(P108:P112)</f>
        <v>11960549.199999999</v>
      </c>
      <c r="Q107" s="11">
        <f t="shared" ref="Q107:S107" si="68">SUM(Q108:Q112)</f>
        <v>9525163.9000000004</v>
      </c>
      <c r="R107" s="11">
        <f t="shared" si="68"/>
        <v>0</v>
      </c>
      <c r="S107" s="11">
        <f t="shared" si="68"/>
        <v>0</v>
      </c>
      <c r="T107" s="9">
        <f t="shared" si="44"/>
        <v>21329833.599999998</v>
      </c>
      <c r="U107" s="11">
        <f>SUM(U108:U112)</f>
        <v>11934918.899999999</v>
      </c>
      <c r="V107" s="11">
        <f t="shared" ref="V107:X107" si="69">SUM(V108:V112)</f>
        <v>9394914.6999999993</v>
      </c>
      <c r="W107" s="11">
        <f t="shared" si="69"/>
        <v>0</v>
      </c>
      <c r="X107" s="11">
        <f t="shared" si="69"/>
        <v>0</v>
      </c>
      <c r="Y107" s="9">
        <f t="shared" si="45"/>
        <v>99.274496967940976</v>
      </c>
      <c r="Z107" s="31">
        <f t="shared" si="46"/>
        <v>96.411582620814684</v>
      </c>
    </row>
    <row r="108" spans="1:26" s="20" customFormat="1" ht="46.5" x14ac:dyDescent="0.25">
      <c r="A108" s="35" t="s">
        <v>240</v>
      </c>
      <c r="B108" s="49" t="s">
        <v>107</v>
      </c>
      <c r="C108" s="80"/>
      <c r="D108" s="9">
        <f t="shared" si="41"/>
        <v>5022203.9000000004</v>
      </c>
      <c r="E108" s="11">
        <v>1738679.3</v>
      </c>
      <c r="F108" s="11">
        <v>3283524.6</v>
      </c>
      <c r="G108" s="11">
        <v>0</v>
      </c>
      <c r="H108" s="64">
        <v>0</v>
      </c>
      <c r="I108" s="31">
        <v>4980090.8</v>
      </c>
      <c r="J108" s="71">
        <f t="shared" si="42"/>
        <v>4996583.5999999996</v>
      </c>
      <c r="K108" s="11">
        <v>1738726.2</v>
      </c>
      <c r="L108" s="11">
        <v>3257857.4</v>
      </c>
      <c r="M108" s="11">
        <v>0</v>
      </c>
      <c r="N108" s="11">
        <v>0</v>
      </c>
      <c r="O108" s="9">
        <f t="shared" si="43"/>
        <v>3622585</v>
      </c>
      <c r="P108" s="11">
        <v>1314121.3999999999</v>
      </c>
      <c r="Q108" s="11">
        <v>2308463.6</v>
      </c>
      <c r="R108" s="11">
        <v>0</v>
      </c>
      <c r="S108" s="11">
        <v>0</v>
      </c>
      <c r="T108" s="9">
        <f t="shared" si="44"/>
        <v>3564304.7</v>
      </c>
      <c r="U108" s="11">
        <v>1313722.1000000001</v>
      </c>
      <c r="V108" s="11">
        <v>2250582.6</v>
      </c>
      <c r="W108" s="11">
        <v>0</v>
      </c>
      <c r="X108" s="11">
        <v>0</v>
      </c>
      <c r="Y108" s="9">
        <f t="shared" si="45"/>
        <v>98.391195789746831</v>
      </c>
      <c r="Z108" s="31">
        <f t="shared" si="46"/>
        <v>71.334835666514223</v>
      </c>
    </row>
    <row r="109" spans="1:26" s="20" customFormat="1" ht="46.5" x14ac:dyDescent="0.25">
      <c r="A109" s="35" t="s">
        <v>241</v>
      </c>
      <c r="B109" s="49" t="s">
        <v>108</v>
      </c>
      <c r="C109" s="80"/>
      <c r="D109" s="9">
        <f t="shared" si="41"/>
        <v>3687142.2</v>
      </c>
      <c r="E109" s="11">
        <v>0</v>
      </c>
      <c r="F109" s="11">
        <v>3687142.2</v>
      </c>
      <c r="G109" s="11">
        <v>0</v>
      </c>
      <c r="H109" s="64">
        <v>0</v>
      </c>
      <c r="I109" s="31">
        <v>3680806.5</v>
      </c>
      <c r="J109" s="71">
        <f t="shared" si="42"/>
        <v>27580</v>
      </c>
      <c r="K109" s="11">
        <v>27580</v>
      </c>
      <c r="L109" s="11" t="s">
        <v>330</v>
      </c>
      <c r="M109" s="11">
        <v>0</v>
      </c>
      <c r="N109" s="11">
        <v>0</v>
      </c>
      <c r="O109" s="9">
        <f t="shared" si="43"/>
        <v>2756838.3</v>
      </c>
      <c r="P109" s="11">
        <v>0</v>
      </c>
      <c r="Q109" s="11">
        <v>2756838.3</v>
      </c>
      <c r="R109" s="11">
        <v>0</v>
      </c>
      <c r="S109" s="11">
        <v>0</v>
      </c>
      <c r="T109" s="9">
        <f t="shared" si="44"/>
        <v>2738587.3</v>
      </c>
      <c r="U109" s="11">
        <v>0</v>
      </c>
      <c r="V109" s="11">
        <v>2738587.3</v>
      </c>
      <c r="W109" s="11">
        <v>0</v>
      </c>
      <c r="X109" s="11">
        <v>0</v>
      </c>
      <c r="Y109" s="9">
        <f t="shared" si="45"/>
        <v>99.337973503922953</v>
      </c>
      <c r="Z109" s="31">
        <f t="shared" si="46"/>
        <v>9929.6131254532265</v>
      </c>
    </row>
    <row r="110" spans="1:26" s="20" customFormat="1" ht="46.5" x14ac:dyDescent="0.25">
      <c r="A110" s="35" t="s">
        <v>242</v>
      </c>
      <c r="B110" s="49" t="s">
        <v>109</v>
      </c>
      <c r="C110" s="80"/>
      <c r="D110" s="9">
        <f t="shared" si="41"/>
        <v>17232958</v>
      </c>
      <c r="E110" s="11">
        <v>10955682.9</v>
      </c>
      <c r="F110" s="11">
        <v>6277275.0999999996</v>
      </c>
      <c r="G110" s="11">
        <v>0</v>
      </c>
      <c r="H110" s="64">
        <v>0</v>
      </c>
      <c r="I110" s="31">
        <v>16310398.199999999</v>
      </c>
      <c r="J110" s="71">
        <f t="shared" si="42"/>
        <v>16291277.100000001</v>
      </c>
      <c r="K110" s="11">
        <v>10955682.9</v>
      </c>
      <c r="L110" s="11">
        <v>5335594.2</v>
      </c>
      <c r="M110" s="11">
        <v>0</v>
      </c>
      <c r="N110" s="11">
        <v>0</v>
      </c>
      <c r="O110" s="9">
        <f t="shared" si="43"/>
        <v>14821628.799999999</v>
      </c>
      <c r="P110" s="11">
        <v>10517150.699999999</v>
      </c>
      <c r="Q110" s="11">
        <v>4304478.0999999996</v>
      </c>
      <c r="R110" s="11">
        <v>0</v>
      </c>
      <c r="S110" s="11">
        <v>0</v>
      </c>
      <c r="T110" s="9">
        <f t="shared" si="44"/>
        <v>14770000.199999999</v>
      </c>
      <c r="U110" s="11">
        <v>10516936.6</v>
      </c>
      <c r="V110" s="11">
        <v>4253063.5999999996</v>
      </c>
      <c r="W110" s="11">
        <v>0</v>
      </c>
      <c r="X110" s="11">
        <v>0</v>
      </c>
      <c r="Y110" s="9">
        <f t="shared" si="45"/>
        <v>99.651667163598106</v>
      </c>
      <c r="Z110" s="31">
        <f t="shared" si="46"/>
        <v>90.662015686910138</v>
      </c>
    </row>
    <row r="111" spans="1:26" s="20" customFormat="1" ht="93" x14ac:dyDescent="0.25">
      <c r="A111" s="35" t="s">
        <v>243</v>
      </c>
      <c r="B111" s="49" t="s">
        <v>111</v>
      </c>
      <c r="C111" s="80"/>
      <c r="D111" s="9">
        <f t="shared" si="41"/>
        <v>779100.9</v>
      </c>
      <c r="E111" s="11">
        <v>129277.1</v>
      </c>
      <c r="F111" s="11">
        <v>649823.80000000005</v>
      </c>
      <c r="G111" s="11">
        <v>0</v>
      </c>
      <c r="H111" s="64">
        <v>0</v>
      </c>
      <c r="I111" s="31">
        <v>779100.9</v>
      </c>
      <c r="J111" s="71">
        <f t="shared" si="42"/>
        <v>779100.9</v>
      </c>
      <c r="K111" s="11">
        <v>129277.1</v>
      </c>
      <c r="L111" s="11">
        <v>649823.80000000005</v>
      </c>
      <c r="M111" s="11">
        <v>0</v>
      </c>
      <c r="N111" s="11">
        <v>0</v>
      </c>
      <c r="O111" s="9">
        <f t="shared" si="43"/>
        <v>256977.40000000002</v>
      </c>
      <c r="P111" s="11">
        <v>129277.1</v>
      </c>
      <c r="Q111" s="11">
        <v>127700.3</v>
      </c>
      <c r="R111" s="11">
        <v>0</v>
      </c>
      <c r="S111" s="11">
        <v>0</v>
      </c>
      <c r="T111" s="9">
        <f t="shared" si="44"/>
        <v>229257.8</v>
      </c>
      <c r="U111" s="11">
        <v>104260.2</v>
      </c>
      <c r="V111" s="11">
        <v>124997.6</v>
      </c>
      <c r="W111" s="11">
        <v>0</v>
      </c>
      <c r="X111" s="11">
        <v>0</v>
      </c>
      <c r="Y111" s="37">
        <f t="shared" si="45"/>
        <v>89.213214858582873</v>
      </c>
      <c r="Z111" s="31">
        <f t="shared" si="46"/>
        <v>29.425944701129207</v>
      </c>
    </row>
    <row r="112" spans="1:26" s="20" customFormat="1" ht="69.75" x14ac:dyDescent="0.25">
      <c r="A112" s="35" t="s">
        <v>244</v>
      </c>
      <c r="B112" s="49" t="s">
        <v>110</v>
      </c>
      <c r="C112" s="80"/>
      <c r="D112" s="9">
        <f t="shared" si="41"/>
        <v>17591.8</v>
      </c>
      <c r="E112" s="11">
        <v>0</v>
      </c>
      <c r="F112" s="11">
        <v>17591.8</v>
      </c>
      <c r="G112" s="11">
        <v>0</v>
      </c>
      <c r="H112" s="64">
        <v>0</v>
      </c>
      <c r="I112" s="31">
        <v>17591.8</v>
      </c>
      <c r="J112" s="71">
        <f t="shared" si="42"/>
        <v>29183.599999999999</v>
      </c>
      <c r="K112" s="11">
        <v>0</v>
      </c>
      <c r="L112" s="11">
        <v>29183.599999999999</v>
      </c>
      <c r="M112" s="11">
        <v>0</v>
      </c>
      <c r="N112" s="11">
        <v>0</v>
      </c>
      <c r="O112" s="9">
        <f t="shared" si="43"/>
        <v>27683.599999999999</v>
      </c>
      <c r="P112" s="11">
        <v>0</v>
      </c>
      <c r="Q112" s="11">
        <v>27683.599999999999</v>
      </c>
      <c r="R112" s="11">
        <v>0</v>
      </c>
      <c r="S112" s="11">
        <v>0</v>
      </c>
      <c r="T112" s="9">
        <f t="shared" si="44"/>
        <v>27683.599999999999</v>
      </c>
      <c r="U112" s="11">
        <v>0</v>
      </c>
      <c r="V112" s="11">
        <v>27683.599999999999</v>
      </c>
      <c r="W112" s="11">
        <v>0</v>
      </c>
      <c r="X112" s="11">
        <v>0</v>
      </c>
      <c r="Y112" s="37">
        <f t="shared" si="45"/>
        <v>100</v>
      </c>
      <c r="Z112" s="31">
        <f t="shared" si="46"/>
        <v>94.860126920599242</v>
      </c>
    </row>
    <row r="113" spans="1:26" s="23" customFormat="1" ht="23.25" customHeight="1" x14ac:dyDescent="0.25">
      <c r="A113" s="35" t="s">
        <v>245</v>
      </c>
      <c r="B113" s="51" t="s">
        <v>112</v>
      </c>
      <c r="C113" s="74" t="s">
        <v>309</v>
      </c>
      <c r="D113" s="9">
        <f t="shared" si="41"/>
        <v>19549.8</v>
      </c>
      <c r="E113" s="11">
        <f>SUM(E114)</f>
        <v>0</v>
      </c>
      <c r="F113" s="11">
        <f t="shared" ref="F113:H113" si="70">SUM(F114)</f>
        <v>19549.8</v>
      </c>
      <c r="G113" s="11">
        <f t="shared" si="70"/>
        <v>0</v>
      </c>
      <c r="H113" s="64">
        <f t="shared" si="70"/>
        <v>0</v>
      </c>
      <c r="I113" s="31">
        <f>SUM(I114)</f>
        <v>19549.8</v>
      </c>
      <c r="J113" s="71">
        <f t="shared" si="42"/>
        <v>19549.8</v>
      </c>
      <c r="K113" s="11">
        <f>SUM(K114)</f>
        <v>0</v>
      </c>
      <c r="L113" s="11">
        <f t="shared" ref="L113:N113" si="71">SUM(L114)</f>
        <v>19549.8</v>
      </c>
      <c r="M113" s="11">
        <f t="shared" si="71"/>
        <v>0</v>
      </c>
      <c r="N113" s="11">
        <f t="shared" si="71"/>
        <v>0</v>
      </c>
      <c r="O113" s="9">
        <f t="shared" si="43"/>
        <v>19549.8</v>
      </c>
      <c r="P113" s="11">
        <f>SUM(P114)</f>
        <v>0</v>
      </c>
      <c r="Q113" s="11">
        <f t="shared" ref="Q113:S113" si="72">SUM(Q114)</f>
        <v>19549.8</v>
      </c>
      <c r="R113" s="11">
        <f t="shared" si="72"/>
        <v>0</v>
      </c>
      <c r="S113" s="11">
        <f t="shared" si="72"/>
        <v>0</v>
      </c>
      <c r="T113" s="9">
        <f t="shared" si="44"/>
        <v>19549.8</v>
      </c>
      <c r="U113" s="11">
        <f>SUM(U114)</f>
        <v>0</v>
      </c>
      <c r="V113" s="11">
        <f t="shared" ref="V113:X113" si="73">SUM(V114)</f>
        <v>19549.8</v>
      </c>
      <c r="W113" s="11">
        <f t="shared" si="73"/>
        <v>0</v>
      </c>
      <c r="X113" s="11">
        <f t="shared" si="73"/>
        <v>0</v>
      </c>
      <c r="Y113" s="37">
        <f t="shared" si="45"/>
        <v>100</v>
      </c>
      <c r="Z113" s="31">
        <f t="shared" si="46"/>
        <v>100</v>
      </c>
    </row>
    <row r="114" spans="1:26" s="20" customFormat="1" ht="69.75" x14ac:dyDescent="0.25">
      <c r="A114" s="35" t="s">
        <v>246</v>
      </c>
      <c r="B114" s="55" t="s">
        <v>113</v>
      </c>
      <c r="C114" s="75"/>
      <c r="D114" s="9">
        <f t="shared" si="41"/>
        <v>19549.8</v>
      </c>
      <c r="E114" s="11">
        <v>0</v>
      </c>
      <c r="F114" s="11">
        <v>19549.8</v>
      </c>
      <c r="G114" s="11">
        <v>0</v>
      </c>
      <c r="H114" s="64">
        <v>0</v>
      </c>
      <c r="I114" s="31">
        <v>19549.8</v>
      </c>
      <c r="J114" s="71">
        <f t="shared" si="42"/>
        <v>19549.8</v>
      </c>
      <c r="K114" s="11">
        <v>0</v>
      </c>
      <c r="L114" s="11">
        <v>19549.8</v>
      </c>
      <c r="M114" s="11">
        <v>0</v>
      </c>
      <c r="N114" s="11">
        <v>0</v>
      </c>
      <c r="O114" s="9">
        <f t="shared" si="43"/>
        <v>19549.8</v>
      </c>
      <c r="P114" s="11">
        <v>0</v>
      </c>
      <c r="Q114" s="11">
        <v>19549.8</v>
      </c>
      <c r="R114" s="11">
        <v>0</v>
      </c>
      <c r="S114" s="11">
        <v>0</v>
      </c>
      <c r="T114" s="9">
        <f t="shared" si="44"/>
        <v>19549.8</v>
      </c>
      <c r="U114" s="11">
        <v>0</v>
      </c>
      <c r="V114" s="11">
        <v>19549.8</v>
      </c>
      <c r="W114" s="11">
        <v>0</v>
      </c>
      <c r="X114" s="11">
        <v>0</v>
      </c>
      <c r="Y114" s="37">
        <f t="shared" si="45"/>
        <v>100</v>
      </c>
      <c r="Z114" s="31">
        <f t="shared" si="46"/>
        <v>100</v>
      </c>
    </row>
    <row r="115" spans="1:26" s="23" customFormat="1" ht="67.5" customHeight="1" x14ac:dyDescent="0.25">
      <c r="A115" s="35" t="s">
        <v>247</v>
      </c>
      <c r="B115" s="51" t="s">
        <v>114</v>
      </c>
      <c r="C115" s="74" t="s">
        <v>309</v>
      </c>
      <c r="D115" s="9">
        <f t="shared" si="41"/>
        <v>1400</v>
      </c>
      <c r="E115" s="11">
        <v>1330</v>
      </c>
      <c r="F115" s="11">
        <v>70</v>
      </c>
      <c r="G115" s="11">
        <v>0</v>
      </c>
      <c r="H115" s="64">
        <v>0</v>
      </c>
      <c r="I115" s="31">
        <v>1400</v>
      </c>
      <c r="J115" s="71">
        <f t="shared" si="42"/>
        <v>1489.4</v>
      </c>
      <c r="K115" s="11">
        <v>1330</v>
      </c>
      <c r="L115" s="11">
        <v>159.4</v>
      </c>
      <c r="M115" s="11">
        <v>0</v>
      </c>
      <c r="N115" s="11">
        <v>0</v>
      </c>
      <c r="O115" s="9">
        <f t="shared" si="43"/>
        <v>789.4</v>
      </c>
      <c r="P115" s="11">
        <v>665</v>
      </c>
      <c r="Q115" s="11">
        <v>124.4</v>
      </c>
      <c r="R115" s="11">
        <v>0</v>
      </c>
      <c r="S115" s="11">
        <v>0</v>
      </c>
      <c r="T115" s="9">
        <f t="shared" si="44"/>
        <v>750.5</v>
      </c>
      <c r="U115" s="11">
        <v>628.1</v>
      </c>
      <c r="V115" s="11">
        <v>122.4</v>
      </c>
      <c r="W115" s="11">
        <v>0</v>
      </c>
      <c r="X115" s="11">
        <v>0</v>
      </c>
      <c r="Y115" s="37">
        <f t="shared" si="45"/>
        <v>95.072206739295666</v>
      </c>
      <c r="Z115" s="31">
        <f t="shared" si="46"/>
        <v>50.389418557808504</v>
      </c>
    </row>
    <row r="116" spans="1:26" s="23" customFormat="1" ht="90" x14ac:dyDescent="0.25">
      <c r="A116" s="35" t="s">
        <v>248</v>
      </c>
      <c r="B116" s="51" t="s">
        <v>115</v>
      </c>
      <c r="C116" s="75"/>
      <c r="D116" s="9">
        <f t="shared" si="41"/>
        <v>56081.5</v>
      </c>
      <c r="E116" s="11">
        <v>55520.7</v>
      </c>
      <c r="F116" s="11">
        <v>560.79999999999995</v>
      </c>
      <c r="G116" s="11">
        <v>0</v>
      </c>
      <c r="H116" s="64">
        <v>0</v>
      </c>
      <c r="I116" s="31">
        <v>56081.5</v>
      </c>
      <c r="J116" s="71">
        <f t="shared" si="42"/>
        <v>56081.5</v>
      </c>
      <c r="K116" s="11">
        <v>55520.7</v>
      </c>
      <c r="L116" s="11">
        <v>560.79999999999995</v>
      </c>
      <c r="M116" s="11">
        <v>0</v>
      </c>
      <c r="N116" s="11">
        <v>0</v>
      </c>
      <c r="O116" s="9">
        <f t="shared" si="43"/>
        <v>54688</v>
      </c>
      <c r="P116" s="11">
        <v>54141.1</v>
      </c>
      <c r="Q116" s="11">
        <v>546.9</v>
      </c>
      <c r="R116" s="11">
        <v>0</v>
      </c>
      <c r="S116" s="11">
        <v>0</v>
      </c>
      <c r="T116" s="9">
        <f t="shared" si="44"/>
        <v>54688</v>
      </c>
      <c r="U116" s="11">
        <v>54141.1</v>
      </c>
      <c r="V116" s="11">
        <v>546.9</v>
      </c>
      <c r="W116" s="11">
        <v>0</v>
      </c>
      <c r="X116" s="11">
        <v>0</v>
      </c>
      <c r="Y116" s="37">
        <f t="shared" si="45"/>
        <v>100</v>
      </c>
      <c r="Z116" s="31">
        <f t="shared" si="46"/>
        <v>97.515223380259087</v>
      </c>
    </row>
    <row r="117" spans="1:26" s="23" customFormat="1" ht="112.5" x14ac:dyDescent="0.25">
      <c r="A117" s="35" t="s">
        <v>249</v>
      </c>
      <c r="B117" s="51" t="s">
        <v>116</v>
      </c>
      <c r="C117" s="24" t="s">
        <v>310</v>
      </c>
      <c r="D117" s="9">
        <f t="shared" si="41"/>
        <v>110400</v>
      </c>
      <c r="E117" s="11">
        <v>0</v>
      </c>
      <c r="F117" s="11">
        <v>75000</v>
      </c>
      <c r="G117" s="11">
        <v>0</v>
      </c>
      <c r="H117" s="64">
        <v>35400</v>
      </c>
      <c r="I117" s="31">
        <v>75000</v>
      </c>
      <c r="J117" s="71">
        <f t="shared" si="42"/>
        <v>75000</v>
      </c>
      <c r="K117" s="11">
        <v>0</v>
      </c>
      <c r="L117" s="11">
        <v>75000</v>
      </c>
      <c r="M117" s="11">
        <v>0</v>
      </c>
      <c r="N117" s="11">
        <v>0</v>
      </c>
      <c r="O117" s="9">
        <f t="shared" si="43"/>
        <v>33220</v>
      </c>
      <c r="P117" s="11">
        <v>0</v>
      </c>
      <c r="Q117" s="11">
        <v>19560</v>
      </c>
      <c r="R117" s="11">
        <v>0</v>
      </c>
      <c r="S117" s="11">
        <v>13660</v>
      </c>
      <c r="T117" s="9">
        <f t="shared" si="44"/>
        <v>33220</v>
      </c>
      <c r="U117" s="11">
        <v>0</v>
      </c>
      <c r="V117" s="11">
        <v>19560</v>
      </c>
      <c r="W117" s="11">
        <v>0</v>
      </c>
      <c r="X117" s="11">
        <v>13660</v>
      </c>
      <c r="Y117" s="9">
        <f t="shared" si="45"/>
        <v>100</v>
      </c>
      <c r="Z117" s="31">
        <f t="shared" si="46"/>
        <v>44.293333333333337</v>
      </c>
    </row>
    <row r="118" spans="1:26" s="23" customFormat="1" ht="22.5" customHeight="1" x14ac:dyDescent="0.25">
      <c r="A118" s="35" t="s">
        <v>250</v>
      </c>
      <c r="B118" s="51" t="s">
        <v>117</v>
      </c>
      <c r="C118" s="80" t="s">
        <v>307</v>
      </c>
      <c r="D118" s="9">
        <f t="shared" si="41"/>
        <v>274011.01</v>
      </c>
      <c r="E118" s="11">
        <f>SUM(E119:E120)</f>
        <v>196842.51</v>
      </c>
      <c r="F118" s="11">
        <f t="shared" ref="F118:H118" si="74">SUM(F119:F120)</f>
        <v>67280.600000000006</v>
      </c>
      <c r="G118" s="11">
        <f t="shared" si="74"/>
        <v>0</v>
      </c>
      <c r="H118" s="64">
        <f t="shared" si="74"/>
        <v>9887.9</v>
      </c>
      <c r="I118" s="31">
        <f>SUM(I119:I120)</f>
        <v>263872.51</v>
      </c>
      <c r="J118" s="71">
        <f t="shared" si="42"/>
        <v>273760.41000000003</v>
      </c>
      <c r="K118" s="11">
        <f>SUM(K119:K120)</f>
        <v>196842.51</v>
      </c>
      <c r="L118" s="11">
        <f t="shared" ref="L118:N118" si="75">SUM(L119:L120)</f>
        <v>67030</v>
      </c>
      <c r="M118" s="11">
        <f t="shared" si="75"/>
        <v>0</v>
      </c>
      <c r="N118" s="11">
        <f t="shared" si="75"/>
        <v>9887.9</v>
      </c>
      <c r="O118" s="9">
        <f t="shared" si="43"/>
        <v>210901.41999999998</v>
      </c>
      <c r="P118" s="11">
        <f>SUM(P119:P120)</f>
        <v>156150.1</v>
      </c>
      <c r="Q118" s="11">
        <f t="shared" ref="Q118:S118" si="76">SUM(Q119:Q120)</f>
        <v>51639.519999999997</v>
      </c>
      <c r="R118" s="11">
        <f t="shared" si="76"/>
        <v>0</v>
      </c>
      <c r="S118" s="11">
        <f t="shared" si="76"/>
        <v>3111.8</v>
      </c>
      <c r="T118" s="9">
        <f t="shared" si="44"/>
        <v>198713.51</v>
      </c>
      <c r="U118" s="11">
        <f>SUM(U119:U120)</f>
        <v>148827.66</v>
      </c>
      <c r="V118" s="11">
        <f t="shared" ref="V118:X118" si="77">SUM(V119:V120)</f>
        <v>46774.05</v>
      </c>
      <c r="W118" s="11">
        <f t="shared" si="77"/>
        <v>0</v>
      </c>
      <c r="X118" s="11">
        <f t="shared" si="77"/>
        <v>3111.8</v>
      </c>
      <c r="Y118" s="9">
        <f t="shared" si="45"/>
        <v>94.221039384182433</v>
      </c>
      <c r="Z118" s="31">
        <f t="shared" si="46"/>
        <v>72.586649764295714</v>
      </c>
    </row>
    <row r="119" spans="1:26" s="20" customFormat="1" ht="46.5" x14ac:dyDescent="0.25">
      <c r="A119" s="54" t="s">
        <v>251</v>
      </c>
      <c r="B119" s="34" t="s">
        <v>118</v>
      </c>
      <c r="C119" s="80"/>
      <c r="D119" s="9">
        <f t="shared" si="41"/>
        <v>204230.41</v>
      </c>
      <c r="E119" s="11">
        <v>196842.51</v>
      </c>
      <c r="F119" s="11">
        <v>0</v>
      </c>
      <c r="G119" s="11">
        <v>0</v>
      </c>
      <c r="H119" s="64">
        <v>7387.9</v>
      </c>
      <c r="I119" s="31">
        <v>196842.51</v>
      </c>
      <c r="J119" s="71">
        <f t="shared" si="42"/>
        <v>204230.41</v>
      </c>
      <c r="K119" s="11">
        <v>196842.51</v>
      </c>
      <c r="L119" s="11">
        <v>0</v>
      </c>
      <c r="M119" s="11">
        <v>0</v>
      </c>
      <c r="N119" s="11">
        <v>7387.9</v>
      </c>
      <c r="O119" s="9">
        <f>SUM(P119,Q119,R119,S119,)</f>
        <v>157565.5</v>
      </c>
      <c r="P119" s="11">
        <v>156150.1</v>
      </c>
      <c r="Q119" s="11">
        <v>0</v>
      </c>
      <c r="R119" s="11">
        <v>0</v>
      </c>
      <c r="S119" s="11">
        <v>1415.4</v>
      </c>
      <c r="T119" s="9">
        <f t="shared" si="44"/>
        <v>150243.06</v>
      </c>
      <c r="U119" s="11">
        <v>148827.66</v>
      </c>
      <c r="V119" s="11">
        <v>0</v>
      </c>
      <c r="W119" s="11">
        <v>0</v>
      </c>
      <c r="X119" s="11">
        <v>1415.4</v>
      </c>
      <c r="Y119" s="9">
        <f t="shared" si="45"/>
        <v>95.352764405913732</v>
      </c>
      <c r="Z119" s="31">
        <f t="shared" si="46"/>
        <v>73.565469510637513</v>
      </c>
    </row>
    <row r="120" spans="1:26" s="20" customFormat="1" ht="69.75" x14ac:dyDescent="0.25">
      <c r="A120" s="54" t="s">
        <v>252</v>
      </c>
      <c r="B120" s="34" t="s">
        <v>119</v>
      </c>
      <c r="C120" s="80"/>
      <c r="D120" s="9">
        <f t="shared" si="41"/>
        <v>69780.600000000006</v>
      </c>
      <c r="E120" s="11">
        <v>0</v>
      </c>
      <c r="F120" s="11">
        <v>67280.600000000006</v>
      </c>
      <c r="G120" s="11">
        <v>0</v>
      </c>
      <c r="H120" s="64">
        <v>2500</v>
      </c>
      <c r="I120" s="31">
        <v>67030</v>
      </c>
      <c r="J120" s="71">
        <f t="shared" si="42"/>
        <v>69530</v>
      </c>
      <c r="K120" s="11">
        <v>0</v>
      </c>
      <c r="L120" s="11">
        <v>67030</v>
      </c>
      <c r="M120" s="11">
        <v>0</v>
      </c>
      <c r="N120" s="11">
        <v>2500</v>
      </c>
      <c r="O120" s="9">
        <f t="shared" si="43"/>
        <v>53335.92</v>
      </c>
      <c r="P120" s="11">
        <v>0</v>
      </c>
      <c r="Q120" s="11">
        <v>51639.519999999997</v>
      </c>
      <c r="R120" s="11">
        <v>0</v>
      </c>
      <c r="S120" s="11">
        <v>1696.4</v>
      </c>
      <c r="T120" s="9">
        <f t="shared" si="44"/>
        <v>48470.450000000004</v>
      </c>
      <c r="U120" s="11">
        <v>0</v>
      </c>
      <c r="V120" s="11">
        <v>46774.05</v>
      </c>
      <c r="W120" s="11">
        <v>0</v>
      </c>
      <c r="X120" s="11">
        <v>1696.4</v>
      </c>
      <c r="Y120" s="9">
        <f t="shared" si="45"/>
        <v>90.877686182220174</v>
      </c>
      <c r="Z120" s="31">
        <f t="shared" si="46"/>
        <v>69.711563353947952</v>
      </c>
    </row>
    <row r="121" spans="1:26" s="23" customFormat="1" ht="22.5" customHeight="1" x14ac:dyDescent="0.25">
      <c r="A121" s="35">
        <v>35</v>
      </c>
      <c r="B121" s="33" t="s">
        <v>120</v>
      </c>
      <c r="C121" s="74" t="s">
        <v>301</v>
      </c>
      <c r="D121" s="9">
        <f t="shared" si="41"/>
        <v>27291131.970000003</v>
      </c>
      <c r="E121" s="11">
        <f>SUM(E122:E135)</f>
        <v>1360923.2000000002</v>
      </c>
      <c r="F121" s="11">
        <f t="shared" ref="F121:I121" si="78">SUM(F122:F135)</f>
        <v>25930208.770000003</v>
      </c>
      <c r="G121" s="11">
        <f>SUM(G122:G135)</f>
        <v>0</v>
      </c>
      <c r="H121" s="64">
        <f>SUM(H122:H135)</f>
        <v>0</v>
      </c>
      <c r="I121" s="31">
        <f t="shared" si="78"/>
        <v>27315434.670000002</v>
      </c>
      <c r="J121" s="71">
        <f t="shared" si="42"/>
        <v>27446007.41</v>
      </c>
      <c r="K121" s="11">
        <f>SUM(K122:K135)</f>
        <v>1565486.2000000002</v>
      </c>
      <c r="L121" s="11">
        <f>SUM(L122:L135)</f>
        <v>25880521.210000001</v>
      </c>
      <c r="M121" s="11">
        <f t="shared" ref="M121:N121" si="79">SUM(M122:M135)</f>
        <v>0</v>
      </c>
      <c r="N121" s="11">
        <f t="shared" si="79"/>
        <v>0</v>
      </c>
      <c r="O121" s="9">
        <f t="shared" si="43"/>
        <v>20893774.399999995</v>
      </c>
      <c r="P121" s="11">
        <f>SUM(P122:P135)</f>
        <v>1133496.45</v>
      </c>
      <c r="Q121" s="11">
        <f t="shared" ref="Q121:S121" si="80">SUM(Q122:Q135)</f>
        <v>19760277.949999996</v>
      </c>
      <c r="R121" s="11">
        <f t="shared" si="80"/>
        <v>0</v>
      </c>
      <c r="S121" s="11">
        <f t="shared" si="80"/>
        <v>0</v>
      </c>
      <c r="T121" s="9">
        <f t="shared" si="44"/>
        <v>20693679.119999997</v>
      </c>
      <c r="U121" s="11">
        <f>SUM(U122:U135)</f>
        <v>1070959.3</v>
      </c>
      <c r="V121" s="11">
        <f t="shared" ref="V121:X121" si="81">SUM(V122:V135)</f>
        <v>19622719.819999997</v>
      </c>
      <c r="W121" s="11">
        <f t="shared" si="81"/>
        <v>0</v>
      </c>
      <c r="X121" s="11">
        <f t="shared" si="81"/>
        <v>0</v>
      </c>
      <c r="Y121" s="9">
        <f t="shared" si="45"/>
        <v>99.042321046598474</v>
      </c>
      <c r="Z121" s="31">
        <f t="shared" si="46"/>
        <v>75.397775752476917</v>
      </c>
    </row>
    <row r="122" spans="1:26" ht="69.75" x14ac:dyDescent="0.25">
      <c r="A122" s="54" t="s">
        <v>253</v>
      </c>
      <c r="B122" s="34" t="s">
        <v>121</v>
      </c>
      <c r="C122" s="76"/>
      <c r="D122" s="9">
        <f t="shared" si="41"/>
        <v>1316900.83</v>
      </c>
      <c r="E122" s="50">
        <v>83765.600000000006</v>
      </c>
      <c r="F122" s="11">
        <v>1233135.23</v>
      </c>
      <c r="G122" s="11">
        <v>0</v>
      </c>
      <c r="H122" s="64">
        <v>0</v>
      </c>
      <c r="I122" s="31">
        <v>1316900.83</v>
      </c>
      <c r="J122" s="71">
        <f t="shared" si="42"/>
        <v>1042339.78</v>
      </c>
      <c r="K122" s="11">
        <v>83765.600000000006</v>
      </c>
      <c r="L122" s="11">
        <v>958574.18</v>
      </c>
      <c r="M122" s="11">
        <v>0</v>
      </c>
      <c r="N122" s="11">
        <v>0</v>
      </c>
      <c r="O122" s="9">
        <f t="shared" si="43"/>
        <v>798422.08</v>
      </c>
      <c r="P122" s="11">
        <v>83765.600000000006</v>
      </c>
      <c r="Q122" s="11">
        <v>714656.48</v>
      </c>
      <c r="R122" s="11">
        <v>0</v>
      </c>
      <c r="S122" s="11">
        <v>0</v>
      </c>
      <c r="T122" s="9">
        <f t="shared" si="44"/>
        <v>926373</v>
      </c>
      <c r="U122" s="11">
        <v>83765.600000000006</v>
      </c>
      <c r="V122" s="11">
        <v>842607.4</v>
      </c>
      <c r="W122" s="11">
        <v>0</v>
      </c>
      <c r="X122" s="11">
        <v>0</v>
      </c>
      <c r="Y122" s="9">
        <f t="shared" si="45"/>
        <v>116.02547364421585</v>
      </c>
      <c r="Z122" s="31">
        <f t="shared" si="46"/>
        <v>88.874378372088998</v>
      </c>
    </row>
    <row r="123" spans="1:26" ht="116.25" x14ac:dyDescent="0.25">
      <c r="A123" s="54" t="s">
        <v>254</v>
      </c>
      <c r="B123" s="34" t="s">
        <v>122</v>
      </c>
      <c r="C123" s="76"/>
      <c r="D123" s="9">
        <f t="shared" si="41"/>
        <v>2863712.43</v>
      </c>
      <c r="E123" s="11">
        <v>88965</v>
      </c>
      <c r="F123" s="11">
        <v>2774747.43</v>
      </c>
      <c r="G123" s="11">
        <v>0</v>
      </c>
      <c r="H123" s="64">
        <v>0</v>
      </c>
      <c r="I123" s="31">
        <v>2863712.43</v>
      </c>
      <c r="J123" s="71">
        <f t="shared" si="42"/>
        <v>3098208.9</v>
      </c>
      <c r="K123" s="11">
        <v>88965</v>
      </c>
      <c r="L123" s="11">
        <v>3009243.9</v>
      </c>
      <c r="M123" s="11">
        <v>0</v>
      </c>
      <c r="N123" s="11">
        <v>0</v>
      </c>
      <c r="O123" s="9">
        <f t="shared" si="43"/>
        <v>2256866.64</v>
      </c>
      <c r="P123" s="11">
        <v>74385.14</v>
      </c>
      <c r="Q123" s="11">
        <v>2182481.5</v>
      </c>
      <c r="R123" s="11">
        <v>0</v>
      </c>
      <c r="S123" s="11">
        <v>0</v>
      </c>
      <c r="T123" s="9">
        <f t="shared" si="44"/>
        <v>2043665.04</v>
      </c>
      <c r="U123" s="11">
        <v>71737.789999999994</v>
      </c>
      <c r="V123" s="11">
        <v>1971927.25</v>
      </c>
      <c r="W123" s="11">
        <v>0</v>
      </c>
      <c r="X123" s="11">
        <v>0</v>
      </c>
      <c r="Y123" s="9">
        <f t="shared" si="45"/>
        <v>90.553203444931953</v>
      </c>
      <c r="Z123" s="31">
        <f t="shared" si="46"/>
        <v>65.96279030765163</v>
      </c>
    </row>
    <row r="124" spans="1:26" ht="46.5" x14ac:dyDescent="0.25">
      <c r="A124" s="54" t="s">
        <v>255</v>
      </c>
      <c r="B124" s="34" t="s">
        <v>123</v>
      </c>
      <c r="C124" s="76"/>
      <c r="D124" s="9">
        <f t="shared" si="41"/>
        <v>484711.15</v>
      </c>
      <c r="E124" s="11">
        <v>0</v>
      </c>
      <c r="F124" s="11">
        <v>484711.15</v>
      </c>
      <c r="G124" s="11">
        <v>0</v>
      </c>
      <c r="H124" s="64">
        <v>0</v>
      </c>
      <c r="I124" s="31">
        <v>484711.15</v>
      </c>
      <c r="J124" s="71">
        <f t="shared" si="42"/>
        <v>485095.05</v>
      </c>
      <c r="K124" s="11">
        <v>0</v>
      </c>
      <c r="L124" s="11">
        <v>485095.05</v>
      </c>
      <c r="M124" s="11">
        <v>0</v>
      </c>
      <c r="N124" s="11">
        <v>0</v>
      </c>
      <c r="O124" s="9">
        <f t="shared" si="43"/>
        <v>423988.59</v>
      </c>
      <c r="P124" s="11">
        <v>0</v>
      </c>
      <c r="Q124" s="11">
        <v>423988.59</v>
      </c>
      <c r="R124" s="11">
        <v>0</v>
      </c>
      <c r="S124" s="11">
        <v>0</v>
      </c>
      <c r="T124" s="9">
        <f t="shared" si="44"/>
        <v>419437.75</v>
      </c>
      <c r="U124" s="11">
        <v>0</v>
      </c>
      <c r="V124" s="11">
        <v>419437.75</v>
      </c>
      <c r="W124" s="11">
        <v>0</v>
      </c>
      <c r="X124" s="11">
        <v>0</v>
      </c>
      <c r="Y124" s="9">
        <f t="shared" si="45"/>
        <v>98.926659795255333</v>
      </c>
      <c r="Z124" s="31">
        <f t="shared" si="46"/>
        <v>86.465064939335093</v>
      </c>
    </row>
    <row r="125" spans="1:26" ht="46.5" customHeight="1" x14ac:dyDescent="0.25">
      <c r="A125" s="54" t="s">
        <v>256</v>
      </c>
      <c r="B125" s="34" t="s">
        <v>124</v>
      </c>
      <c r="C125" s="76"/>
      <c r="D125" s="9">
        <f t="shared" si="41"/>
        <v>62212.3</v>
      </c>
      <c r="E125" s="11">
        <v>0</v>
      </c>
      <c r="F125" s="11">
        <v>62212.3</v>
      </c>
      <c r="G125" s="11">
        <v>0</v>
      </c>
      <c r="H125" s="64">
        <v>0</v>
      </c>
      <c r="I125" s="31">
        <v>62212.3</v>
      </c>
      <c r="J125" s="71">
        <f t="shared" si="42"/>
        <v>62212.3</v>
      </c>
      <c r="K125" s="11">
        <v>0</v>
      </c>
      <c r="L125" s="11">
        <v>62212.3</v>
      </c>
      <c r="M125" s="11">
        <v>0</v>
      </c>
      <c r="N125" s="11">
        <v>0</v>
      </c>
      <c r="O125" s="9">
        <f t="shared" si="43"/>
        <v>46624.03</v>
      </c>
      <c r="P125" s="11">
        <v>0</v>
      </c>
      <c r="Q125" s="11">
        <v>46624.03</v>
      </c>
      <c r="R125" s="11">
        <v>0</v>
      </c>
      <c r="S125" s="11">
        <v>0</v>
      </c>
      <c r="T125" s="9">
        <f t="shared" si="44"/>
        <v>41443.839999999997</v>
      </c>
      <c r="U125" s="11">
        <v>0</v>
      </c>
      <c r="V125" s="11">
        <v>41443.839999999997</v>
      </c>
      <c r="W125" s="11">
        <v>0</v>
      </c>
      <c r="X125" s="11">
        <v>0</v>
      </c>
      <c r="Y125" s="9">
        <f t="shared" si="45"/>
        <v>88.889441774981691</v>
      </c>
      <c r="Z125" s="31">
        <f t="shared" si="46"/>
        <v>66.616794428111476</v>
      </c>
    </row>
    <row r="126" spans="1:26" ht="69.75" x14ac:dyDescent="0.25">
      <c r="A126" s="54" t="s">
        <v>257</v>
      </c>
      <c r="B126" s="34" t="s">
        <v>125</v>
      </c>
      <c r="C126" s="76"/>
      <c r="D126" s="9">
        <f t="shared" si="41"/>
        <v>2878054.1799999997</v>
      </c>
      <c r="E126" s="11">
        <v>525377.30000000005</v>
      </c>
      <c r="F126" s="11">
        <v>2352676.88</v>
      </c>
      <c r="G126" s="11">
        <v>0</v>
      </c>
      <c r="H126" s="64">
        <v>0</v>
      </c>
      <c r="I126" s="31">
        <v>2878054.18</v>
      </c>
      <c r="J126" s="71">
        <f t="shared" si="42"/>
        <v>2893587.8899999997</v>
      </c>
      <c r="K126" s="11">
        <v>608448.80000000005</v>
      </c>
      <c r="L126" s="11">
        <v>2285139.09</v>
      </c>
      <c r="M126" s="11">
        <v>0</v>
      </c>
      <c r="N126" s="11">
        <v>0</v>
      </c>
      <c r="O126" s="9">
        <f t="shared" si="43"/>
        <v>2596952.61</v>
      </c>
      <c r="P126" s="11">
        <v>563904.31999999995</v>
      </c>
      <c r="Q126" s="11">
        <v>2033048.29</v>
      </c>
      <c r="R126" s="11">
        <v>0</v>
      </c>
      <c r="S126" s="11">
        <v>0</v>
      </c>
      <c r="T126" s="9">
        <f t="shared" si="44"/>
        <v>2595024.23</v>
      </c>
      <c r="U126" s="11">
        <v>562044.81000000006</v>
      </c>
      <c r="V126" s="11">
        <v>2032979.42</v>
      </c>
      <c r="W126" s="11">
        <v>0</v>
      </c>
      <c r="X126" s="11">
        <v>0</v>
      </c>
      <c r="Y126" s="9">
        <f t="shared" si="45"/>
        <v>99.925744505595731</v>
      </c>
      <c r="Z126" s="31">
        <f t="shared" si="46"/>
        <v>89.681887284923647</v>
      </c>
    </row>
    <row r="127" spans="1:26" ht="46.5" x14ac:dyDescent="0.25">
      <c r="A127" s="54" t="s">
        <v>258</v>
      </c>
      <c r="B127" s="34" t="s">
        <v>126</v>
      </c>
      <c r="C127" s="76"/>
      <c r="D127" s="9">
        <f t="shared" si="41"/>
        <v>745747.26</v>
      </c>
      <c r="E127" s="11">
        <v>168150</v>
      </c>
      <c r="F127" s="11">
        <v>577597.26</v>
      </c>
      <c r="G127" s="11">
        <v>0</v>
      </c>
      <c r="H127" s="64">
        <v>0</v>
      </c>
      <c r="I127" s="31">
        <v>745747.26</v>
      </c>
      <c r="J127" s="71">
        <f t="shared" si="42"/>
        <v>789747.26</v>
      </c>
      <c r="K127" s="11">
        <v>168150</v>
      </c>
      <c r="L127" s="11">
        <v>621597.26</v>
      </c>
      <c r="M127" s="11">
        <v>0</v>
      </c>
      <c r="N127" s="11">
        <v>0</v>
      </c>
      <c r="O127" s="9">
        <f t="shared" si="43"/>
        <v>572637.81000000006</v>
      </c>
      <c r="P127" s="11">
        <v>53675</v>
      </c>
      <c r="Q127" s="11">
        <v>518962.81</v>
      </c>
      <c r="R127" s="11">
        <v>0</v>
      </c>
      <c r="S127" s="11">
        <v>0</v>
      </c>
      <c r="T127" s="9">
        <f t="shared" si="44"/>
        <v>548330.61</v>
      </c>
      <c r="U127" s="11">
        <v>53675</v>
      </c>
      <c r="V127" s="11">
        <v>494655.61</v>
      </c>
      <c r="W127" s="11">
        <v>0</v>
      </c>
      <c r="X127" s="11">
        <v>0</v>
      </c>
      <c r="Y127" s="9">
        <f t="shared" si="45"/>
        <v>95.755222659851952</v>
      </c>
      <c r="Z127" s="31">
        <f t="shared" si="46"/>
        <v>69.431150669645874</v>
      </c>
    </row>
    <row r="128" spans="1:26" ht="69.75" x14ac:dyDescent="0.25">
      <c r="A128" s="54" t="s">
        <v>259</v>
      </c>
      <c r="B128" s="34" t="s">
        <v>127</v>
      </c>
      <c r="C128" s="76"/>
      <c r="D128" s="9">
        <f t="shared" si="41"/>
        <v>18101796.5</v>
      </c>
      <c r="E128" s="11">
        <v>0</v>
      </c>
      <c r="F128" s="11">
        <v>18101796.5</v>
      </c>
      <c r="G128" s="11">
        <v>0</v>
      </c>
      <c r="H128" s="64">
        <v>0</v>
      </c>
      <c r="I128" s="31">
        <v>18101796.5</v>
      </c>
      <c r="J128" s="71">
        <f t="shared" si="42"/>
        <v>18101796.5</v>
      </c>
      <c r="K128" s="11">
        <v>0</v>
      </c>
      <c r="L128" s="11">
        <v>18101796.5</v>
      </c>
      <c r="M128" s="11">
        <v>0</v>
      </c>
      <c r="N128" s="11">
        <v>0</v>
      </c>
      <c r="O128" s="9">
        <f t="shared" si="43"/>
        <v>13576347.380000001</v>
      </c>
      <c r="P128" s="11">
        <v>0</v>
      </c>
      <c r="Q128" s="11">
        <v>13576347.380000001</v>
      </c>
      <c r="R128" s="11">
        <v>0</v>
      </c>
      <c r="S128" s="11">
        <v>0</v>
      </c>
      <c r="T128" s="9">
        <f t="shared" si="44"/>
        <v>13576347.380000001</v>
      </c>
      <c r="U128" s="11">
        <v>0</v>
      </c>
      <c r="V128" s="11">
        <v>13576347.380000001</v>
      </c>
      <c r="W128" s="11">
        <v>0</v>
      </c>
      <c r="X128" s="11">
        <v>0</v>
      </c>
      <c r="Y128" s="9">
        <f t="shared" si="45"/>
        <v>100</v>
      </c>
      <c r="Z128" s="31">
        <f t="shared" si="46"/>
        <v>75.000000027621567</v>
      </c>
    </row>
    <row r="129" spans="1:26" ht="46.5" x14ac:dyDescent="0.25">
      <c r="A129" s="54" t="s">
        <v>260</v>
      </c>
      <c r="B129" s="34" t="s">
        <v>128</v>
      </c>
      <c r="C129" s="76"/>
      <c r="D129" s="9">
        <f t="shared" si="41"/>
        <v>149255.49</v>
      </c>
      <c r="E129" s="11">
        <v>147762.9</v>
      </c>
      <c r="F129" s="11">
        <v>1492.59</v>
      </c>
      <c r="G129" s="11">
        <v>0</v>
      </c>
      <c r="H129" s="64">
        <v>0</v>
      </c>
      <c r="I129" s="31">
        <v>149255.49</v>
      </c>
      <c r="J129" s="71">
        <f t="shared" si="42"/>
        <v>243278.69</v>
      </c>
      <c r="K129" s="11">
        <v>240845.9</v>
      </c>
      <c r="L129" s="11">
        <v>2432.79</v>
      </c>
      <c r="M129" s="11">
        <v>0</v>
      </c>
      <c r="N129" s="11">
        <v>0</v>
      </c>
      <c r="O129" s="9">
        <f t="shared" si="43"/>
        <v>82262.45</v>
      </c>
      <c r="P129" s="11">
        <v>81439.83</v>
      </c>
      <c r="Q129" s="11">
        <v>822.62</v>
      </c>
      <c r="R129" s="11">
        <v>0</v>
      </c>
      <c r="S129" s="11">
        <v>0</v>
      </c>
      <c r="T129" s="9">
        <f t="shared" si="44"/>
        <v>81665.189999999988</v>
      </c>
      <c r="U129" s="11">
        <v>80848.539999999994</v>
      </c>
      <c r="V129" s="11">
        <v>816.65</v>
      </c>
      <c r="W129" s="11">
        <v>0</v>
      </c>
      <c r="X129" s="11">
        <v>0</v>
      </c>
      <c r="Y129" s="9">
        <f t="shared" si="45"/>
        <v>99.273957923694212</v>
      </c>
      <c r="Z129" s="31">
        <f t="shared" si="46"/>
        <v>33.568575200729661</v>
      </c>
    </row>
    <row r="130" spans="1:26" ht="46.5" x14ac:dyDescent="0.25">
      <c r="A130" s="54" t="s">
        <v>261</v>
      </c>
      <c r="B130" s="34" t="s">
        <v>29</v>
      </c>
      <c r="C130" s="76"/>
      <c r="D130" s="9">
        <f t="shared" si="41"/>
        <v>120234.5</v>
      </c>
      <c r="E130" s="11">
        <v>0</v>
      </c>
      <c r="F130" s="11">
        <v>120234.5</v>
      </c>
      <c r="G130" s="11">
        <v>0</v>
      </c>
      <c r="H130" s="64">
        <v>0</v>
      </c>
      <c r="I130" s="31">
        <v>120234.5</v>
      </c>
      <c r="J130" s="71">
        <f t="shared" si="42"/>
        <v>136086.39999999999</v>
      </c>
      <c r="K130" s="11">
        <v>0</v>
      </c>
      <c r="L130" s="11">
        <v>136086.39999999999</v>
      </c>
      <c r="M130" s="11">
        <v>0</v>
      </c>
      <c r="N130" s="11">
        <v>0</v>
      </c>
      <c r="O130" s="9">
        <f t="shared" si="43"/>
        <v>101193.24</v>
      </c>
      <c r="P130" s="11">
        <v>0</v>
      </c>
      <c r="Q130" s="11">
        <v>101193.24</v>
      </c>
      <c r="R130" s="11">
        <v>0</v>
      </c>
      <c r="S130" s="11">
        <v>0</v>
      </c>
      <c r="T130" s="9">
        <f t="shared" si="44"/>
        <v>92649.58</v>
      </c>
      <c r="U130" s="11">
        <v>0</v>
      </c>
      <c r="V130" s="11">
        <v>92649.58</v>
      </c>
      <c r="W130" s="11">
        <v>0</v>
      </c>
      <c r="X130" s="11">
        <v>0</v>
      </c>
      <c r="Y130" s="9">
        <f t="shared" si="45"/>
        <v>91.557084247920116</v>
      </c>
      <c r="Z130" s="31">
        <f t="shared" si="46"/>
        <v>68.081439438474391</v>
      </c>
    </row>
    <row r="131" spans="1:26" ht="46.5" x14ac:dyDescent="0.25">
      <c r="A131" s="54" t="s">
        <v>262</v>
      </c>
      <c r="B131" s="34" t="s">
        <v>129</v>
      </c>
      <c r="C131" s="76"/>
      <c r="D131" s="9">
        <f t="shared" si="41"/>
        <v>238841.41999999998</v>
      </c>
      <c r="E131" s="11">
        <v>238160.8</v>
      </c>
      <c r="F131" s="11">
        <v>680.62</v>
      </c>
      <c r="G131" s="11">
        <v>0</v>
      </c>
      <c r="H131" s="64">
        <v>0</v>
      </c>
      <c r="I131" s="31">
        <v>238841.42</v>
      </c>
      <c r="J131" s="71">
        <f t="shared" si="42"/>
        <v>238534.62</v>
      </c>
      <c r="K131" s="11">
        <v>237854</v>
      </c>
      <c r="L131" s="11">
        <v>680.62</v>
      </c>
      <c r="M131" s="11">
        <v>0</v>
      </c>
      <c r="N131" s="11">
        <v>0</v>
      </c>
      <c r="O131" s="9">
        <f t="shared" si="43"/>
        <v>173055.11000000002</v>
      </c>
      <c r="P131" s="11">
        <v>172387.23</v>
      </c>
      <c r="Q131" s="11">
        <v>667.88</v>
      </c>
      <c r="R131" s="11">
        <v>0</v>
      </c>
      <c r="S131" s="11">
        <v>0</v>
      </c>
      <c r="T131" s="9">
        <f t="shared" si="44"/>
        <v>121782.56</v>
      </c>
      <c r="U131" s="11">
        <v>121115.41</v>
      </c>
      <c r="V131" s="11">
        <v>667.15</v>
      </c>
      <c r="W131" s="11">
        <v>0</v>
      </c>
      <c r="X131" s="11">
        <v>0</v>
      </c>
      <c r="Y131" s="9">
        <f t="shared" si="45"/>
        <v>70.372125966115647</v>
      </c>
      <c r="Z131" s="31">
        <f t="shared" si="46"/>
        <v>51.054459096964621</v>
      </c>
    </row>
    <row r="132" spans="1:26" ht="46.5" x14ac:dyDescent="0.25">
      <c r="A132" s="54" t="s">
        <v>263</v>
      </c>
      <c r="B132" s="34" t="s">
        <v>130</v>
      </c>
      <c r="C132" s="76"/>
      <c r="D132" s="9">
        <f t="shared" si="41"/>
        <v>148550.51</v>
      </c>
      <c r="E132" s="11">
        <v>70188.5</v>
      </c>
      <c r="F132" s="11">
        <v>78362.009999999995</v>
      </c>
      <c r="G132" s="11">
        <v>0</v>
      </c>
      <c r="H132" s="64">
        <v>0</v>
      </c>
      <c r="I132" s="31">
        <v>148550.51</v>
      </c>
      <c r="J132" s="71">
        <f t="shared" si="42"/>
        <v>177265.81</v>
      </c>
      <c r="K132" s="11">
        <v>98903.8</v>
      </c>
      <c r="L132" s="11">
        <v>78362.009999999995</v>
      </c>
      <c r="M132" s="11">
        <v>0</v>
      </c>
      <c r="N132" s="11">
        <v>0</v>
      </c>
      <c r="O132" s="9">
        <f t="shared" si="43"/>
        <v>151000.24</v>
      </c>
      <c r="P132" s="11">
        <v>85260.46</v>
      </c>
      <c r="Q132" s="11">
        <v>65739.78</v>
      </c>
      <c r="R132" s="11">
        <v>0</v>
      </c>
      <c r="S132" s="11">
        <v>0</v>
      </c>
      <c r="T132" s="9">
        <f t="shared" si="44"/>
        <v>142978.54</v>
      </c>
      <c r="U132" s="11">
        <v>80273.97</v>
      </c>
      <c r="V132" s="11">
        <v>62704.57</v>
      </c>
      <c r="W132" s="11">
        <v>0</v>
      </c>
      <c r="X132" s="11">
        <v>0</v>
      </c>
      <c r="Y132" s="9">
        <f t="shared" si="45"/>
        <v>94.68762433755073</v>
      </c>
      <c r="Z132" s="31">
        <f t="shared" si="46"/>
        <v>80.657708330783024</v>
      </c>
    </row>
    <row r="133" spans="1:26" ht="46.5" x14ac:dyDescent="0.25">
      <c r="A133" s="54" t="s">
        <v>264</v>
      </c>
      <c r="B133" s="34" t="s">
        <v>131</v>
      </c>
      <c r="C133" s="76"/>
      <c r="D133" s="9">
        <f t="shared" si="41"/>
        <v>181085.09999999998</v>
      </c>
      <c r="E133" s="11">
        <v>38522.800000000003</v>
      </c>
      <c r="F133" s="11">
        <v>142562.29999999999</v>
      </c>
      <c r="G133" s="11">
        <v>0</v>
      </c>
      <c r="H133" s="64">
        <v>0</v>
      </c>
      <c r="I133" s="31">
        <v>181085.1</v>
      </c>
      <c r="J133" s="71">
        <f>SUM(K133,L133,M133,N133,)</f>
        <v>153521.21000000002</v>
      </c>
      <c r="K133" s="11">
        <v>38522.800000000003</v>
      </c>
      <c r="L133" s="11">
        <v>114998.41</v>
      </c>
      <c r="M133" s="11">
        <v>0</v>
      </c>
      <c r="N133" s="11">
        <v>0</v>
      </c>
      <c r="O133" s="9">
        <f t="shared" si="43"/>
        <v>90091.22</v>
      </c>
      <c r="P133" s="11">
        <v>18648.57</v>
      </c>
      <c r="Q133" s="11">
        <v>71442.649999999994</v>
      </c>
      <c r="R133" s="11">
        <v>0</v>
      </c>
      <c r="S133" s="11">
        <v>0</v>
      </c>
      <c r="T133" s="9">
        <f t="shared" si="44"/>
        <v>79648.399999999994</v>
      </c>
      <c r="U133" s="11">
        <v>17467.88</v>
      </c>
      <c r="V133" s="11">
        <v>62180.52</v>
      </c>
      <c r="W133" s="11">
        <v>0</v>
      </c>
      <c r="X133" s="11">
        <v>0</v>
      </c>
      <c r="Y133" s="9">
        <f t="shared" si="45"/>
        <v>88.408615179148427</v>
      </c>
      <c r="Z133" s="31">
        <f t="shared" si="46"/>
        <v>51.881039759913293</v>
      </c>
    </row>
    <row r="134" spans="1:26" ht="23.25" customHeight="1" x14ac:dyDescent="0.25">
      <c r="A134" s="54" t="s">
        <v>265</v>
      </c>
      <c r="B134" s="34" t="s">
        <v>132</v>
      </c>
      <c r="C134" s="76"/>
      <c r="D134" s="9">
        <f t="shared" si="41"/>
        <v>0</v>
      </c>
      <c r="E134" s="11">
        <v>0</v>
      </c>
      <c r="F134" s="11">
        <v>0</v>
      </c>
      <c r="G134" s="11">
        <v>0</v>
      </c>
      <c r="H134" s="64">
        <v>0</v>
      </c>
      <c r="I134" s="31">
        <v>24302.7</v>
      </c>
      <c r="J134" s="71">
        <v>0</v>
      </c>
      <c r="K134" s="11">
        <v>0</v>
      </c>
      <c r="L134" s="11">
        <v>24302.7</v>
      </c>
      <c r="M134" s="11">
        <v>0</v>
      </c>
      <c r="N134" s="11">
        <v>0</v>
      </c>
      <c r="O134" s="9">
        <f t="shared" si="43"/>
        <v>24302.7</v>
      </c>
      <c r="P134" s="11">
        <v>0</v>
      </c>
      <c r="Q134" s="11">
        <v>24302.7</v>
      </c>
      <c r="R134" s="11">
        <v>0</v>
      </c>
      <c r="S134" s="11">
        <v>0</v>
      </c>
      <c r="T134" s="9">
        <f t="shared" si="44"/>
        <v>24302.7</v>
      </c>
      <c r="U134" s="11">
        <v>0</v>
      </c>
      <c r="V134" s="11">
        <v>24302.7</v>
      </c>
      <c r="W134" s="11">
        <v>0</v>
      </c>
      <c r="X134" s="11">
        <v>0</v>
      </c>
      <c r="Y134" s="9">
        <f t="shared" si="45"/>
        <v>100</v>
      </c>
      <c r="Z134" s="31" t="e">
        <f t="shared" si="46"/>
        <v>#DIV/0!</v>
      </c>
    </row>
    <row r="135" spans="1:26" ht="30.75" customHeight="1" x14ac:dyDescent="0.25">
      <c r="A135" s="54" t="s">
        <v>266</v>
      </c>
      <c r="B135" s="34" t="s">
        <v>133</v>
      </c>
      <c r="C135" s="76"/>
      <c r="D135" s="9">
        <f t="shared" si="41"/>
        <v>30.3</v>
      </c>
      <c r="E135" s="11">
        <v>30.3</v>
      </c>
      <c r="F135" s="11">
        <v>0</v>
      </c>
      <c r="G135" s="11">
        <v>0</v>
      </c>
      <c r="H135" s="64">
        <v>0</v>
      </c>
      <c r="I135" s="31">
        <v>30.3</v>
      </c>
      <c r="J135" s="71">
        <f t="shared" si="42"/>
        <v>30.3</v>
      </c>
      <c r="K135" s="11">
        <v>30.3</v>
      </c>
      <c r="L135" s="11">
        <v>0</v>
      </c>
      <c r="M135" s="11">
        <v>0</v>
      </c>
      <c r="N135" s="11">
        <v>0</v>
      </c>
      <c r="O135" s="9">
        <f t="shared" si="43"/>
        <v>30.3</v>
      </c>
      <c r="P135" s="11">
        <v>30.3</v>
      </c>
      <c r="Q135" s="11">
        <v>0</v>
      </c>
      <c r="R135" s="11">
        <v>0</v>
      </c>
      <c r="S135" s="11">
        <v>0</v>
      </c>
      <c r="T135" s="9">
        <f t="shared" si="44"/>
        <v>30.3</v>
      </c>
      <c r="U135" s="11">
        <v>30.3</v>
      </c>
      <c r="V135" s="11">
        <v>0</v>
      </c>
      <c r="W135" s="11">
        <v>0</v>
      </c>
      <c r="X135" s="11">
        <v>0</v>
      </c>
      <c r="Y135" s="9">
        <f t="shared" si="45"/>
        <v>100</v>
      </c>
      <c r="Z135" s="31">
        <f t="shared" si="46"/>
        <v>100</v>
      </c>
    </row>
    <row r="136" spans="1:26" ht="54.75" customHeight="1" x14ac:dyDescent="0.25">
      <c r="A136" s="54" t="s">
        <v>332</v>
      </c>
      <c r="B136" s="34" t="s">
        <v>333</v>
      </c>
      <c r="C136" s="75"/>
      <c r="D136" s="9">
        <f t="shared" si="41"/>
        <v>103040.9</v>
      </c>
      <c r="E136" s="11">
        <v>97888.9</v>
      </c>
      <c r="F136" s="11">
        <v>5152</v>
      </c>
      <c r="G136" s="11">
        <v>0</v>
      </c>
      <c r="H136" s="64">
        <v>0</v>
      </c>
      <c r="I136" s="31">
        <v>103040.9</v>
      </c>
      <c r="J136" s="71">
        <f t="shared" si="42"/>
        <v>103756.4</v>
      </c>
      <c r="K136" s="11">
        <v>97888.9</v>
      </c>
      <c r="L136" s="11">
        <v>5867.5</v>
      </c>
      <c r="M136" s="11">
        <v>0</v>
      </c>
      <c r="N136" s="11">
        <v>0</v>
      </c>
      <c r="O136" s="9">
        <f t="shared" si="43"/>
        <v>80235.69</v>
      </c>
      <c r="P136" s="11">
        <v>76000.03</v>
      </c>
      <c r="Q136" s="11">
        <v>4235.66</v>
      </c>
      <c r="R136" s="11">
        <v>0</v>
      </c>
      <c r="S136" s="11">
        <v>0</v>
      </c>
      <c r="T136" s="9">
        <f t="shared" si="44"/>
        <v>80235.69</v>
      </c>
      <c r="U136" s="11">
        <v>76000.03</v>
      </c>
      <c r="V136" s="11">
        <v>4235.66</v>
      </c>
      <c r="W136" s="11">
        <v>0</v>
      </c>
      <c r="X136" s="11">
        <v>0</v>
      </c>
      <c r="Y136" s="9">
        <f t="shared" si="45"/>
        <v>100</v>
      </c>
      <c r="Z136" s="31">
        <f t="shared" si="46"/>
        <v>77.330834531652997</v>
      </c>
    </row>
    <row r="137" spans="1:26" s="23" customFormat="1" ht="67.5" x14ac:dyDescent="0.25">
      <c r="A137" s="35">
        <v>36</v>
      </c>
      <c r="B137" s="33" t="s">
        <v>134</v>
      </c>
      <c r="C137" s="24" t="s">
        <v>301</v>
      </c>
      <c r="D137" s="9">
        <f t="shared" ref="D137:D153" si="82">SUM(E137,F137,G137,H137,)</f>
        <v>1139844.2000000002</v>
      </c>
      <c r="E137" s="11">
        <v>1114166.6000000001</v>
      </c>
      <c r="F137" s="11">
        <v>25677.599999999999</v>
      </c>
      <c r="G137" s="11">
        <v>0</v>
      </c>
      <c r="H137" s="64">
        <v>0</v>
      </c>
      <c r="I137" s="31">
        <v>1191752.32</v>
      </c>
      <c r="J137" s="71">
        <f t="shared" ref="J137:J153" si="83">SUM(K137,L137,M137,N137,)</f>
        <v>1283691.8999999999</v>
      </c>
      <c r="K137" s="11">
        <v>1254678.5</v>
      </c>
      <c r="L137" s="11">
        <v>29013.4</v>
      </c>
      <c r="M137" s="11">
        <v>0</v>
      </c>
      <c r="N137" s="11">
        <v>0</v>
      </c>
      <c r="O137" s="9">
        <f t="shared" ref="O137:O153" si="84">SUM(P137,Q137,R137,S137,)</f>
        <v>701347.9</v>
      </c>
      <c r="P137" s="11">
        <v>686012.3</v>
      </c>
      <c r="Q137" s="11">
        <v>15335.6</v>
      </c>
      <c r="R137" s="11">
        <v>0</v>
      </c>
      <c r="S137" s="11">
        <v>0</v>
      </c>
      <c r="T137" s="9">
        <f t="shared" ref="T137:T167" si="85">SUM(U137,V137,W137,X137)</f>
        <v>678811.67999999993</v>
      </c>
      <c r="U137" s="11">
        <v>663537.86</v>
      </c>
      <c r="V137" s="11">
        <v>15273.82</v>
      </c>
      <c r="W137" s="11">
        <v>0</v>
      </c>
      <c r="X137" s="11">
        <v>0</v>
      </c>
      <c r="Y137" s="9">
        <f t="shared" ref="Y137:Y166" si="86">T137/O137*100</f>
        <v>96.786727385937837</v>
      </c>
      <c r="Z137" s="31">
        <f t="shared" ref="Z137:Z154" si="87">T137/J137*100</f>
        <v>52.879641914076117</v>
      </c>
    </row>
    <row r="138" spans="1:26" s="23" customFormat="1" ht="112.5" x14ac:dyDescent="0.25">
      <c r="A138" s="35">
        <v>37</v>
      </c>
      <c r="B138" s="33" t="s">
        <v>135</v>
      </c>
      <c r="C138" s="24" t="s">
        <v>301</v>
      </c>
      <c r="D138" s="9">
        <f t="shared" si="82"/>
        <v>20761.5</v>
      </c>
      <c r="E138" s="11">
        <v>0</v>
      </c>
      <c r="F138" s="11">
        <v>20761.5</v>
      </c>
      <c r="G138" s="11">
        <v>0</v>
      </c>
      <c r="H138" s="64">
        <v>0</v>
      </c>
      <c r="I138" s="31">
        <v>20761.5</v>
      </c>
      <c r="J138" s="71">
        <f t="shared" si="83"/>
        <v>20216.099999999999</v>
      </c>
      <c r="K138" s="11">
        <v>0</v>
      </c>
      <c r="L138" s="11">
        <v>20216.099999999999</v>
      </c>
      <c r="M138" s="11">
        <v>0</v>
      </c>
      <c r="N138" s="11">
        <v>0</v>
      </c>
      <c r="O138" s="9">
        <f t="shared" si="84"/>
        <v>11665.6</v>
      </c>
      <c r="P138" s="11">
        <v>0</v>
      </c>
      <c r="Q138" s="11">
        <v>11665.6</v>
      </c>
      <c r="R138" s="11">
        <v>0</v>
      </c>
      <c r="S138" s="11">
        <v>0</v>
      </c>
      <c r="T138" s="9">
        <f t="shared" si="85"/>
        <v>11615.6</v>
      </c>
      <c r="U138" s="11">
        <v>0</v>
      </c>
      <c r="V138" s="11">
        <v>11615.6</v>
      </c>
      <c r="W138" s="11">
        <v>0</v>
      </c>
      <c r="X138" s="11">
        <v>0</v>
      </c>
      <c r="Y138" s="9">
        <f t="shared" si="86"/>
        <v>99.571389384172278</v>
      </c>
      <c r="Z138" s="31">
        <f t="shared" si="87"/>
        <v>57.457175221729216</v>
      </c>
    </row>
    <row r="139" spans="1:26" s="23" customFormat="1" ht="45" customHeight="1" x14ac:dyDescent="0.25">
      <c r="A139" s="35">
        <v>38</v>
      </c>
      <c r="B139" s="33" t="s">
        <v>136</v>
      </c>
      <c r="C139" s="74" t="s">
        <v>320</v>
      </c>
      <c r="D139" s="9">
        <f>SUM(E139,F139,G139,H139,)</f>
        <v>1007837.91</v>
      </c>
      <c r="E139" s="56">
        <v>905706</v>
      </c>
      <c r="F139" s="56">
        <v>9494</v>
      </c>
      <c r="G139" s="56">
        <v>92637.91</v>
      </c>
      <c r="H139" s="68">
        <v>0</v>
      </c>
      <c r="I139" s="31">
        <v>997848.1</v>
      </c>
      <c r="J139" s="71">
        <f t="shared" si="83"/>
        <v>1090485.99</v>
      </c>
      <c r="K139" s="11">
        <v>988335.5</v>
      </c>
      <c r="L139" s="11">
        <v>9512.58</v>
      </c>
      <c r="M139" s="11">
        <v>92637.91</v>
      </c>
      <c r="N139" s="11">
        <v>0</v>
      </c>
      <c r="O139" s="9">
        <f t="shared" si="84"/>
        <v>949170.09000000008</v>
      </c>
      <c r="P139" s="11">
        <v>871637.41</v>
      </c>
      <c r="Q139" s="11">
        <v>8512.66</v>
      </c>
      <c r="R139" s="11">
        <v>69020.02</v>
      </c>
      <c r="S139" s="11">
        <v>0</v>
      </c>
      <c r="T139" s="9">
        <f t="shared" si="85"/>
        <v>858409.05599999987</v>
      </c>
      <c r="U139" s="11">
        <v>788051.07</v>
      </c>
      <c r="V139" s="11">
        <v>7537.97</v>
      </c>
      <c r="W139" s="11">
        <v>62820.016000000003</v>
      </c>
      <c r="X139" s="11">
        <v>0</v>
      </c>
      <c r="Y139" s="9">
        <f t="shared" si="86"/>
        <v>90.437853556889863</v>
      </c>
      <c r="Z139" s="31">
        <f t="shared" si="87"/>
        <v>78.718026996385333</v>
      </c>
    </row>
    <row r="140" spans="1:26" s="23" customFormat="1" ht="45" x14ac:dyDescent="0.25">
      <c r="A140" s="35">
        <v>39</v>
      </c>
      <c r="B140" s="33" t="s">
        <v>137</v>
      </c>
      <c r="C140" s="76"/>
      <c r="D140" s="9">
        <f t="shared" si="82"/>
        <v>11092664.24</v>
      </c>
      <c r="E140" s="11">
        <f>SUM(E141:E145)</f>
        <v>1913166.6</v>
      </c>
      <c r="F140" s="11">
        <f t="shared" ref="F140:I140" si="88">SUM(F141:F145)</f>
        <v>9179497.6400000006</v>
      </c>
      <c r="G140" s="11">
        <f t="shared" si="88"/>
        <v>0</v>
      </c>
      <c r="H140" s="64">
        <f t="shared" si="88"/>
        <v>0</v>
      </c>
      <c r="I140" s="11">
        <f t="shared" si="88"/>
        <v>8969096.120000001</v>
      </c>
      <c r="J140" s="71">
        <f t="shared" si="83"/>
        <v>8969096.1099999994</v>
      </c>
      <c r="K140" s="11">
        <f>SUM(K141:K145)</f>
        <v>2366133.37</v>
      </c>
      <c r="L140" s="11">
        <f t="shared" ref="L140:N140" si="89">SUM(L141:L145)</f>
        <v>6602962.7400000002</v>
      </c>
      <c r="M140" s="11">
        <f t="shared" si="89"/>
        <v>0</v>
      </c>
      <c r="N140" s="11">
        <f t="shared" si="89"/>
        <v>0</v>
      </c>
      <c r="O140" s="9">
        <f t="shared" si="84"/>
        <v>4113466.8140000002</v>
      </c>
      <c r="P140" s="11">
        <f>SUM(P141:P145)</f>
        <v>1817557.7479999999</v>
      </c>
      <c r="Q140" s="11">
        <f t="shared" ref="Q140:S140" si="90">SUM(Q141:Q145)</f>
        <v>2295909.0660000001</v>
      </c>
      <c r="R140" s="11">
        <f t="shared" si="90"/>
        <v>0</v>
      </c>
      <c r="S140" s="11">
        <f t="shared" si="90"/>
        <v>0</v>
      </c>
      <c r="T140" s="9">
        <f t="shared" si="85"/>
        <v>3259418.5010000002</v>
      </c>
      <c r="U140" s="11">
        <f>SUM(U141:U145)</f>
        <v>1702131.07</v>
      </c>
      <c r="V140" s="11">
        <f t="shared" ref="V140:X140" si="91">SUM(V141:V145)</f>
        <v>1557287.4310000001</v>
      </c>
      <c r="W140" s="11">
        <f t="shared" si="91"/>
        <v>0</v>
      </c>
      <c r="X140" s="11">
        <f t="shared" si="91"/>
        <v>0</v>
      </c>
      <c r="Y140" s="9">
        <f t="shared" si="86"/>
        <v>79.237748798816483</v>
      </c>
      <c r="Z140" s="31">
        <f t="shared" si="87"/>
        <v>36.340546037475789</v>
      </c>
    </row>
    <row r="141" spans="1:26" s="20" customFormat="1" ht="69.75" x14ac:dyDescent="0.25">
      <c r="A141" s="35" t="s">
        <v>267</v>
      </c>
      <c r="B141" s="52" t="s">
        <v>321</v>
      </c>
      <c r="C141" s="76"/>
      <c r="D141" s="9">
        <f t="shared" si="82"/>
        <v>0</v>
      </c>
      <c r="E141" s="11">
        <v>0</v>
      </c>
      <c r="F141" s="11">
        <v>0</v>
      </c>
      <c r="G141" s="11">
        <v>0</v>
      </c>
      <c r="H141" s="64">
        <v>0</v>
      </c>
      <c r="I141" s="31">
        <v>0</v>
      </c>
      <c r="J141" s="71">
        <v>0</v>
      </c>
      <c r="K141" s="11">
        <v>0</v>
      </c>
      <c r="L141" s="11">
        <v>0</v>
      </c>
      <c r="M141" s="11">
        <v>0</v>
      </c>
      <c r="N141" s="11">
        <v>0</v>
      </c>
      <c r="O141" s="9">
        <f t="shared" si="84"/>
        <v>0</v>
      </c>
      <c r="P141" s="11">
        <v>0</v>
      </c>
      <c r="Q141" s="11">
        <v>0</v>
      </c>
      <c r="R141" s="11">
        <v>0</v>
      </c>
      <c r="S141" s="11">
        <v>0</v>
      </c>
      <c r="T141" s="9">
        <f t="shared" si="85"/>
        <v>0</v>
      </c>
      <c r="U141" s="11">
        <v>0</v>
      </c>
      <c r="V141" s="11">
        <v>0</v>
      </c>
      <c r="W141" s="11">
        <v>0</v>
      </c>
      <c r="X141" s="11">
        <v>0</v>
      </c>
      <c r="Y141" s="9" t="e">
        <f t="shared" si="86"/>
        <v>#DIV/0!</v>
      </c>
      <c r="Z141" s="31" t="e">
        <f t="shared" si="87"/>
        <v>#DIV/0!</v>
      </c>
    </row>
    <row r="142" spans="1:26" s="20" customFormat="1" ht="69.75" x14ac:dyDescent="0.25">
      <c r="A142" s="35" t="s">
        <v>268</v>
      </c>
      <c r="B142" s="52" t="s">
        <v>138</v>
      </c>
      <c r="C142" s="76"/>
      <c r="D142" s="9">
        <f t="shared" si="82"/>
        <v>601490.80000000005</v>
      </c>
      <c r="E142" s="11">
        <v>0</v>
      </c>
      <c r="F142" s="11">
        <v>601490.80000000005</v>
      </c>
      <c r="G142" s="11">
        <v>0</v>
      </c>
      <c r="H142" s="64">
        <v>0</v>
      </c>
      <c r="I142" s="31">
        <v>1070411.8999999999</v>
      </c>
      <c r="J142" s="71">
        <f t="shared" si="83"/>
        <v>1070411.8999999999</v>
      </c>
      <c r="K142" s="11">
        <v>0</v>
      </c>
      <c r="L142" s="11">
        <v>1070411.8999999999</v>
      </c>
      <c r="M142" s="11">
        <v>0</v>
      </c>
      <c r="N142" s="11">
        <v>0</v>
      </c>
      <c r="O142" s="9">
        <f>SUM(P142:S142)</f>
        <v>353390.93</v>
      </c>
      <c r="P142" s="11">
        <v>0</v>
      </c>
      <c r="Q142" s="11">
        <v>353390.93</v>
      </c>
      <c r="R142" s="11">
        <v>0</v>
      </c>
      <c r="S142" s="11">
        <v>0</v>
      </c>
      <c r="T142" s="9">
        <f>SUM(U142,V142,W142,X142)</f>
        <v>343757.87</v>
      </c>
      <c r="U142" s="11">
        <v>0</v>
      </c>
      <c r="V142" s="11">
        <v>343757.87</v>
      </c>
      <c r="W142" s="11">
        <v>0</v>
      </c>
      <c r="X142" s="11">
        <v>0</v>
      </c>
      <c r="Y142" s="9">
        <f t="shared" si="86"/>
        <v>97.274106610489412</v>
      </c>
      <c r="Z142" s="31">
        <f t="shared" si="87"/>
        <v>32.114541140658098</v>
      </c>
    </row>
    <row r="143" spans="1:26" s="20" customFormat="1" ht="69.75" x14ac:dyDescent="0.25">
      <c r="A143" s="35" t="s">
        <v>269</v>
      </c>
      <c r="B143" s="52" t="s">
        <v>139</v>
      </c>
      <c r="C143" s="76"/>
      <c r="D143" s="9">
        <f t="shared" si="82"/>
        <v>347856</v>
      </c>
      <c r="E143" s="11">
        <v>313503.90000000002</v>
      </c>
      <c r="F143" s="11">
        <v>34352.1</v>
      </c>
      <c r="G143" s="11">
        <v>0</v>
      </c>
      <c r="H143" s="64">
        <v>0</v>
      </c>
      <c r="I143" s="31">
        <v>349448.84</v>
      </c>
      <c r="J143" s="71">
        <f>SUM(K143,L143,M143,N143,)</f>
        <v>349448.83999999997</v>
      </c>
      <c r="K143" s="11">
        <v>308751.8</v>
      </c>
      <c r="L143" s="11">
        <v>40697.040000000001</v>
      </c>
      <c r="M143" s="11">
        <v>0</v>
      </c>
      <c r="N143" s="11">
        <v>0</v>
      </c>
      <c r="O143" s="9">
        <f t="shared" si="84"/>
        <v>149199.79999999999</v>
      </c>
      <c r="P143" s="11">
        <v>128503.9</v>
      </c>
      <c r="Q143" s="11">
        <v>20695.900000000001</v>
      </c>
      <c r="R143" s="11">
        <v>0</v>
      </c>
      <c r="S143" s="11">
        <v>0</v>
      </c>
      <c r="T143" s="9">
        <f t="shared" si="85"/>
        <v>146699.04999999999</v>
      </c>
      <c r="U143" s="11">
        <v>128503.75</v>
      </c>
      <c r="V143" s="11">
        <v>18195.3</v>
      </c>
      <c r="W143" s="11">
        <v>0</v>
      </c>
      <c r="X143" s="11">
        <v>0</v>
      </c>
      <c r="Y143" s="9">
        <f t="shared" si="86"/>
        <v>98.323891855082906</v>
      </c>
      <c r="Z143" s="31">
        <f t="shared" si="87"/>
        <v>41.980122183264371</v>
      </c>
    </row>
    <row r="144" spans="1:26" s="20" customFormat="1" x14ac:dyDescent="0.25">
      <c r="A144" s="35" t="s">
        <v>270</v>
      </c>
      <c r="B144" s="52" t="s">
        <v>140</v>
      </c>
      <c r="C144" s="76"/>
      <c r="D144" s="9">
        <f t="shared" si="82"/>
        <v>49693.299999999996</v>
      </c>
      <c r="E144" s="11">
        <v>38105.699999999997</v>
      </c>
      <c r="F144" s="11">
        <v>11587.6</v>
      </c>
      <c r="G144" s="11">
        <v>0</v>
      </c>
      <c r="H144" s="64">
        <v>0</v>
      </c>
      <c r="I144" s="31">
        <v>53918.6</v>
      </c>
      <c r="J144" s="71">
        <f t="shared" si="83"/>
        <v>53918.6</v>
      </c>
      <c r="K144" s="11">
        <v>38105.699999999997</v>
      </c>
      <c r="L144" s="11">
        <v>15812.9</v>
      </c>
      <c r="M144" s="11">
        <v>0</v>
      </c>
      <c r="N144" s="11">
        <v>0</v>
      </c>
      <c r="O144" s="9">
        <f t="shared" si="84"/>
        <v>41275.870000000003</v>
      </c>
      <c r="P144" s="11">
        <v>31084.77</v>
      </c>
      <c r="Q144" s="11">
        <v>10191.1</v>
      </c>
      <c r="R144" s="11">
        <v>0</v>
      </c>
      <c r="S144" s="11">
        <v>0</v>
      </c>
      <c r="T144" s="9">
        <f t="shared" si="85"/>
        <v>37136.129999999997</v>
      </c>
      <c r="U144" s="11">
        <v>27152.03</v>
      </c>
      <c r="V144" s="11">
        <v>9984.1</v>
      </c>
      <c r="W144" s="11">
        <v>0</v>
      </c>
      <c r="X144" s="11">
        <v>0</v>
      </c>
      <c r="Y144" s="9">
        <f t="shared" si="86"/>
        <v>89.970556647261446</v>
      </c>
      <c r="Z144" s="31">
        <f t="shared" si="87"/>
        <v>68.874432941508118</v>
      </c>
    </row>
    <row r="145" spans="1:26" s="20" customFormat="1" ht="61.5" customHeight="1" x14ac:dyDescent="0.25">
      <c r="A145" s="35" t="s">
        <v>271</v>
      </c>
      <c r="B145" s="52" t="s">
        <v>141</v>
      </c>
      <c r="C145" s="76"/>
      <c r="D145" s="9">
        <f t="shared" si="82"/>
        <v>10093624.140000001</v>
      </c>
      <c r="E145" s="11">
        <v>1561557</v>
      </c>
      <c r="F145" s="11">
        <v>8532067.1400000006</v>
      </c>
      <c r="G145" s="11">
        <v>0</v>
      </c>
      <c r="H145" s="64">
        <v>0</v>
      </c>
      <c r="I145" s="31">
        <v>7495316.7800000003</v>
      </c>
      <c r="J145" s="71">
        <f>SUM(K145,L145,M145,N145,)</f>
        <v>7495316.7700000005</v>
      </c>
      <c r="K145" s="11">
        <v>2019275.87</v>
      </c>
      <c r="L145" s="11">
        <v>5476040.9000000004</v>
      </c>
      <c r="M145" s="11">
        <v>0</v>
      </c>
      <c r="N145" s="11">
        <v>0</v>
      </c>
      <c r="O145" s="9">
        <f t="shared" si="84"/>
        <v>3569600.2139999997</v>
      </c>
      <c r="P145" s="11">
        <v>1657969.078</v>
      </c>
      <c r="Q145" s="11">
        <v>1911631.1359999999</v>
      </c>
      <c r="R145" s="11">
        <v>0</v>
      </c>
      <c r="S145" s="11">
        <v>0</v>
      </c>
      <c r="T145" s="9">
        <f t="shared" si="85"/>
        <v>2731825.4510000004</v>
      </c>
      <c r="U145" s="11">
        <v>1546475.29</v>
      </c>
      <c r="V145" s="11">
        <v>1185350.1610000001</v>
      </c>
      <c r="W145" s="11">
        <v>0</v>
      </c>
      <c r="X145" s="11">
        <v>0</v>
      </c>
      <c r="Y145" s="9">
        <f t="shared" si="86"/>
        <v>76.530291551579353</v>
      </c>
      <c r="Z145" s="31">
        <f t="shared" si="87"/>
        <v>36.4470980323891</v>
      </c>
    </row>
    <row r="146" spans="1:26" s="20" customFormat="1" ht="61.5" customHeight="1" x14ac:dyDescent="0.25">
      <c r="A146" s="35" t="s">
        <v>322</v>
      </c>
      <c r="B146" s="52" t="s">
        <v>325</v>
      </c>
      <c r="C146" s="75"/>
      <c r="D146" s="9">
        <f>SUM(E146:H146)</f>
        <v>0</v>
      </c>
      <c r="E146" s="11">
        <v>0</v>
      </c>
      <c r="F146" s="11">
        <v>0</v>
      </c>
      <c r="G146" s="11">
        <v>0</v>
      </c>
      <c r="H146" s="64">
        <v>0</v>
      </c>
      <c r="I146" s="31">
        <v>0</v>
      </c>
      <c r="J146" s="71">
        <f>SUM(K146:N146)</f>
        <v>0</v>
      </c>
      <c r="K146" s="11">
        <v>0</v>
      </c>
      <c r="L146" s="11">
        <v>0</v>
      </c>
      <c r="M146" s="11">
        <v>0</v>
      </c>
      <c r="N146" s="11">
        <v>0</v>
      </c>
      <c r="O146" s="9">
        <f>SUM(P146:S146)</f>
        <v>0</v>
      </c>
      <c r="P146" s="11">
        <v>0</v>
      </c>
      <c r="Q146" s="11">
        <v>0</v>
      </c>
      <c r="R146" s="11">
        <v>0</v>
      </c>
      <c r="S146" s="11">
        <v>0</v>
      </c>
      <c r="T146" s="9">
        <f>SUM(U146:X146)</f>
        <v>0</v>
      </c>
      <c r="U146" s="11">
        <v>0</v>
      </c>
      <c r="V146" s="11">
        <v>0</v>
      </c>
      <c r="W146" s="11">
        <v>0</v>
      </c>
      <c r="X146" s="11">
        <v>0</v>
      </c>
      <c r="Y146" s="9" t="e">
        <f t="shared" si="86"/>
        <v>#DIV/0!</v>
      </c>
      <c r="Z146" s="31" t="e">
        <f t="shared" si="87"/>
        <v>#DIV/0!</v>
      </c>
    </row>
    <row r="147" spans="1:26" s="6" customFormat="1" ht="123" customHeight="1" x14ac:dyDescent="0.25">
      <c r="A147" s="35" t="s">
        <v>272</v>
      </c>
      <c r="B147" s="33" t="s">
        <v>142</v>
      </c>
      <c r="C147" s="27" t="s">
        <v>310</v>
      </c>
      <c r="D147" s="9">
        <f t="shared" si="82"/>
        <v>830375</v>
      </c>
      <c r="E147" s="11">
        <v>0</v>
      </c>
      <c r="F147" s="11">
        <v>787150</v>
      </c>
      <c r="G147" s="11">
        <v>43225</v>
      </c>
      <c r="H147" s="64">
        <v>0</v>
      </c>
      <c r="I147" s="31">
        <v>830375</v>
      </c>
      <c r="J147" s="71">
        <f t="shared" si="83"/>
        <v>830375</v>
      </c>
      <c r="K147" s="11">
        <v>0</v>
      </c>
      <c r="L147" s="11">
        <v>787150</v>
      </c>
      <c r="M147" s="11">
        <v>43225</v>
      </c>
      <c r="N147" s="11">
        <v>0</v>
      </c>
      <c r="O147" s="9">
        <f t="shared" si="84"/>
        <v>760418.82</v>
      </c>
      <c r="P147" s="11">
        <v>0</v>
      </c>
      <c r="Q147" s="11">
        <v>720769.45</v>
      </c>
      <c r="R147" s="11">
        <v>39649.370000000003</v>
      </c>
      <c r="S147" s="11">
        <v>0</v>
      </c>
      <c r="T147" s="9">
        <f t="shared" si="85"/>
        <v>741491.27</v>
      </c>
      <c r="U147" s="11">
        <v>0</v>
      </c>
      <c r="V147" s="11">
        <v>710543.96</v>
      </c>
      <c r="W147" s="11">
        <v>30947.31</v>
      </c>
      <c r="X147" s="11">
        <v>0</v>
      </c>
      <c r="Y147" s="9">
        <f>T147/O147*100</f>
        <v>97.510904582819251</v>
      </c>
      <c r="Z147" s="31">
        <f>T147/J147*100</f>
        <v>89.295953033268106</v>
      </c>
    </row>
    <row r="148" spans="1:26" s="21" customFormat="1" ht="67.5" x14ac:dyDescent="0.25">
      <c r="A148" s="35" t="s">
        <v>273</v>
      </c>
      <c r="B148" s="33" t="s">
        <v>143</v>
      </c>
      <c r="C148" s="74" t="s">
        <v>308</v>
      </c>
      <c r="D148" s="9">
        <f t="shared" si="82"/>
        <v>256890.421</v>
      </c>
      <c r="E148" s="31">
        <f>SUM(E149:E151)</f>
        <v>30510</v>
      </c>
      <c r="F148" s="31">
        <f t="shared" ref="F148:H148" si="92">SUM(F149:F151)</f>
        <v>196320.421</v>
      </c>
      <c r="G148" s="31">
        <f t="shared" si="92"/>
        <v>0</v>
      </c>
      <c r="H148" s="63">
        <f t="shared" si="92"/>
        <v>30060</v>
      </c>
      <c r="I148" s="31">
        <f>SUM(I149:I151)</f>
        <v>177831.42</v>
      </c>
      <c r="J148" s="71">
        <f t="shared" si="83"/>
        <v>177831.421</v>
      </c>
      <c r="K148" s="31">
        <f>SUM(K149:K151)</f>
        <v>30510</v>
      </c>
      <c r="L148" s="31">
        <f t="shared" ref="L148:N148" si="93">SUM(L149:L151)</f>
        <v>147321.421</v>
      </c>
      <c r="M148" s="31">
        <f t="shared" si="93"/>
        <v>0</v>
      </c>
      <c r="N148" s="31">
        <f t="shared" si="93"/>
        <v>0</v>
      </c>
      <c r="O148" s="9">
        <f>SUM(P148,Q148,R148,S148,)</f>
        <v>80061</v>
      </c>
      <c r="P148" s="31">
        <f>SUM(P149:P151)</f>
        <v>0</v>
      </c>
      <c r="Q148" s="31">
        <f>SUM(Q149:Q151)</f>
        <v>80061</v>
      </c>
      <c r="R148" s="31">
        <f t="shared" ref="Q148:S148" si="94">SUM(R149:R151)</f>
        <v>0</v>
      </c>
      <c r="S148" s="31">
        <f t="shared" si="94"/>
        <v>0</v>
      </c>
      <c r="T148" s="9">
        <f t="shared" si="85"/>
        <v>80061</v>
      </c>
      <c r="U148" s="31">
        <f>SUM(U149:U151)</f>
        <v>0</v>
      </c>
      <c r="V148" s="31">
        <f t="shared" ref="V148:X148" si="95">SUM(V149:V151)</f>
        <v>80061</v>
      </c>
      <c r="W148" s="31">
        <f t="shared" si="95"/>
        <v>0</v>
      </c>
      <c r="X148" s="31">
        <f t="shared" si="95"/>
        <v>0</v>
      </c>
      <c r="Y148" s="9">
        <f>T148/O148*100</f>
        <v>100</v>
      </c>
      <c r="Z148" s="31">
        <f t="shared" si="87"/>
        <v>45.020727804902371</v>
      </c>
    </row>
    <row r="149" spans="1:26" s="20" customFormat="1" ht="69.75" x14ac:dyDescent="0.25">
      <c r="A149" s="35" t="s">
        <v>274</v>
      </c>
      <c r="B149" s="52" t="s">
        <v>317</v>
      </c>
      <c r="C149" s="76"/>
      <c r="D149" s="9">
        <f>SUM(E149,F149,G149,H149,)</f>
        <v>5968.4210000000003</v>
      </c>
      <c r="E149" s="11">
        <v>5670</v>
      </c>
      <c r="F149" s="11">
        <v>298.42099999999999</v>
      </c>
      <c r="G149" s="11">
        <v>0</v>
      </c>
      <c r="H149" s="64">
        <v>0</v>
      </c>
      <c r="I149" s="31">
        <v>5968.42</v>
      </c>
      <c r="J149" s="71">
        <f>SUM(K149,L149,M149,N149,)</f>
        <v>5968.4210000000003</v>
      </c>
      <c r="K149" s="11">
        <v>5670</v>
      </c>
      <c r="L149" s="11">
        <v>298.42099999999999</v>
      </c>
      <c r="M149" s="11">
        <v>0</v>
      </c>
      <c r="N149" s="11">
        <v>0</v>
      </c>
      <c r="O149" s="9">
        <f t="shared" si="84"/>
        <v>0</v>
      </c>
      <c r="P149" s="11">
        <v>0</v>
      </c>
      <c r="Q149" s="11">
        <v>0</v>
      </c>
      <c r="R149" s="11">
        <v>0</v>
      </c>
      <c r="S149" s="11">
        <v>0</v>
      </c>
      <c r="T149" s="9">
        <f>SUM(U149,V149,W149,X149)</f>
        <v>0</v>
      </c>
      <c r="U149" s="11">
        <v>0</v>
      </c>
      <c r="V149" s="11">
        <v>0</v>
      </c>
      <c r="W149" s="11">
        <v>0</v>
      </c>
      <c r="X149" s="11">
        <v>0</v>
      </c>
      <c r="Y149" s="9" t="e">
        <f t="shared" si="86"/>
        <v>#DIV/0!</v>
      </c>
      <c r="Z149" s="31">
        <f t="shared" si="87"/>
        <v>0</v>
      </c>
    </row>
    <row r="150" spans="1:26" s="20" customFormat="1" ht="46.5" x14ac:dyDescent="0.25">
      <c r="A150" s="35" t="s">
        <v>315</v>
      </c>
      <c r="B150" s="52" t="s">
        <v>319</v>
      </c>
      <c r="C150" s="76"/>
      <c r="D150" s="9">
        <f>SUM(E150:H150)</f>
        <v>196022</v>
      </c>
      <c r="E150" s="11">
        <v>0</v>
      </c>
      <c r="F150" s="11">
        <v>196022</v>
      </c>
      <c r="G150" s="11">
        <v>0</v>
      </c>
      <c r="H150" s="64">
        <v>0</v>
      </c>
      <c r="I150" s="31">
        <v>147023</v>
      </c>
      <c r="J150" s="71">
        <f t="shared" ref="J150:J151" si="96">SUM(K150,L150,M150,N150,)</f>
        <v>147023</v>
      </c>
      <c r="K150" s="11">
        <v>0</v>
      </c>
      <c r="L150" s="11">
        <v>147023</v>
      </c>
      <c r="M150" s="11">
        <v>0</v>
      </c>
      <c r="N150" s="11">
        <v>0</v>
      </c>
      <c r="O150" s="9">
        <f t="shared" si="84"/>
        <v>80061</v>
      </c>
      <c r="P150" s="11">
        <v>0</v>
      </c>
      <c r="Q150" s="11">
        <v>80061</v>
      </c>
      <c r="R150" s="11">
        <v>0</v>
      </c>
      <c r="S150" s="11">
        <v>0</v>
      </c>
      <c r="T150" s="9">
        <f t="shared" si="85"/>
        <v>80061</v>
      </c>
      <c r="U150" s="11">
        <v>0</v>
      </c>
      <c r="V150" s="11">
        <v>80061</v>
      </c>
      <c r="W150" s="11">
        <v>0</v>
      </c>
      <c r="X150" s="11">
        <v>0</v>
      </c>
      <c r="Y150" s="9">
        <f t="shared" si="86"/>
        <v>100</v>
      </c>
      <c r="Z150" s="31">
        <f>T150/J150*100</f>
        <v>54.454745175924856</v>
      </c>
    </row>
    <row r="151" spans="1:26" s="20" customFormat="1" ht="69.75" x14ac:dyDescent="0.25">
      <c r="A151" s="35" t="s">
        <v>316</v>
      </c>
      <c r="B151" s="52" t="s">
        <v>318</v>
      </c>
      <c r="C151" s="75"/>
      <c r="D151" s="9">
        <f>SUM(E151:H151)</f>
        <v>54900</v>
      </c>
      <c r="E151" s="11">
        <v>24840</v>
      </c>
      <c r="F151" s="11">
        <v>0</v>
      </c>
      <c r="G151" s="11">
        <v>0</v>
      </c>
      <c r="H151" s="64">
        <v>30060</v>
      </c>
      <c r="I151" s="31">
        <v>24840</v>
      </c>
      <c r="J151" s="71">
        <f t="shared" si="96"/>
        <v>24840</v>
      </c>
      <c r="K151" s="11">
        <v>24840</v>
      </c>
      <c r="L151" s="11">
        <v>0</v>
      </c>
      <c r="M151" s="11">
        <v>0</v>
      </c>
      <c r="N151" s="11">
        <v>0</v>
      </c>
      <c r="O151" s="9">
        <f t="shared" si="84"/>
        <v>0</v>
      </c>
      <c r="P151" s="11">
        <v>0</v>
      </c>
      <c r="Q151" s="11">
        <v>0</v>
      </c>
      <c r="R151" s="11">
        <v>0</v>
      </c>
      <c r="S151" s="11">
        <v>0</v>
      </c>
      <c r="T151" s="9">
        <f t="shared" si="85"/>
        <v>0</v>
      </c>
      <c r="U151" s="11">
        <v>0</v>
      </c>
      <c r="V151" s="11">
        <v>0</v>
      </c>
      <c r="W151" s="11">
        <v>0</v>
      </c>
      <c r="X151" s="11">
        <v>0</v>
      </c>
      <c r="Y151" s="9" t="e">
        <f t="shared" si="86"/>
        <v>#DIV/0!</v>
      </c>
      <c r="Z151" s="31">
        <f t="shared" si="87"/>
        <v>0</v>
      </c>
    </row>
    <row r="152" spans="1:26" s="23" customFormat="1" ht="67.5" x14ac:dyDescent="0.25">
      <c r="A152" s="35" t="s">
        <v>275</v>
      </c>
      <c r="B152" s="33" t="s">
        <v>144</v>
      </c>
      <c r="C152" s="24" t="s">
        <v>301</v>
      </c>
      <c r="D152" s="9">
        <f>SUM(E152,F152,G152,H152,)</f>
        <v>555445.41</v>
      </c>
      <c r="E152" s="11">
        <v>527673.1</v>
      </c>
      <c r="F152" s="11">
        <v>27772.31</v>
      </c>
      <c r="G152" s="11">
        <v>0</v>
      </c>
      <c r="H152" s="64">
        <v>0</v>
      </c>
      <c r="I152" s="31">
        <v>555445.41</v>
      </c>
      <c r="J152" s="71">
        <f t="shared" si="83"/>
        <v>555445.41</v>
      </c>
      <c r="K152" s="11">
        <v>527673.1</v>
      </c>
      <c r="L152" s="11">
        <v>27772.31</v>
      </c>
      <c r="M152" s="11">
        <v>0</v>
      </c>
      <c r="N152" s="11">
        <v>0</v>
      </c>
      <c r="O152" s="9">
        <f t="shared" si="84"/>
        <v>230905.48</v>
      </c>
      <c r="P152" s="11">
        <v>219350.19</v>
      </c>
      <c r="Q152" s="11">
        <v>11555.29</v>
      </c>
      <c r="R152" s="11">
        <v>0</v>
      </c>
      <c r="S152" s="11">
        <v>0</v>
      </c>
      <c r="T152" s="9">
        <f t="shared" si="85"/>
        <v>212570.13</v>
      </c>
      <c r="U152" s="11">
        <v>201941.62</v>
      </c>
      <c r="V152" s="11">
        <v>10628.51</v>
      </c>
      <c r="W152" s="11">
        <v>0</v>
      </c>
      <c r="X152" s="11">
        <v>0</v>
      </c>
      <c r="Y152" s="9">
        <f t="shared" si="86"/>
        <v>92.059369920540647</v>
      </c>
      <c r="Z152" s="31">
        <f t="shared" si="87"/>
        <v>38.270210928559116</v>
      </c>
    </row>
    <row r="153" spans="1:26" s="23" customFormat="1" ht="67.5" x14ac:dyDescent="0.25">
      <c r="A153" s="35">
        <v>43</v>
      </c>
      <c r="B153" s="33" t="s">
        <v>145</v>
      </c>
      <c r="C153" s="24" t="s">
        <v>302</v>
      </c>
      <c r="D153" s="9">
        <f t="shared" si="82"/>
        <v>5500</v>
      </c>
      <c r="E153" s="11">
        <v>0</v>
      </c>
      <c r="F153" s="11">
        <v>5500</v>
      </c>
      <c r="G153" s="11">
        <v>0</v>
      </c>
      <c r="H153" s="64">
        <v>0</v>
      </c>
      <c r="I153" s="31">
        <v>5500</v>
      </c>
      <c r="J153" s="71">
        <f t="shared" si="83"/>
        <v>5500</v>
      </c>
      <c r="K153" s="11">
        <v>0</v>
      </c>
      <c r="L153" s="11">
        <v>5500</v>
      </c>
      <c r="M153" s="11">
        <v>0</v>
      </c>
      <c r="N153" s="11">
        <v>0</v>
      </c>
      <c r="O153" s="9">
        <f t="shared" si="84"/>
        <v>4316.6000000000004</v>
      </c>
      <c r="P153" s="11">
        <v>0</v>
      </c>
      <c r="Q153" s="11">
        <v>4316.6000000000004</v>
      </c>
      <c r="R153" s="11">
        <v>0</v>
      </c>
      <c r="S153" s="11">
        <v>0</v>
      </c>
      <c r="T153" s="9">
        <f t="shared" si="85"/>
        <v>3251.9</v>
      </c>
      <c r="U153" s="11">
        <v>0</v>
      </c>
      <c r="V153" s="11">
        <v>3251.9</v>
      </c>
      <c r="W153" s="11">
        <v>0</v>
      </c>
      <c r="X153" s="11">
        <v>0</v>
      </c>
      <c r="Y153" s="9">
        <f t="shared" si="86"/>
        <v>75.334754204698143</v>
      </c>
      <c r="Z153" s="31">
        <f t="shared" si="87"/>
        <v>59.125454545454545</v>
      </c>
    </row>
    <row r="154" spans="1:26" x14ac:dyDescent="0.25">
      <c r="A154" s="57">
        <v>44</v>
      </c>
      <c r="B154" s="58" t="s">
        <v>323</v>
      </c>
      <c r="C154" s="57"/>
      <c r="D154" s="59">
        <f>SUM(D153,D152,D148,D147,D140,D139,D138,D137,D121,D118,D117,D116,D115,D113,D107,D103,D102,D97,D95,D90,D82,D78,D71,D67,D66,D65,D61,D60,D59,D57,D56,D49,D48,D42,D41,D40,D36,D28,D23,D13,D9,D6,D5)</f>
        <v>188787897.91100004</v>
      </c>
      <c r="E154" s="59">
        <f t="shared" ref="E154:J154" si="97">SUM(E153,E152,E148,E147,E140,E139,E138,E137,E121,E118,E117,E116,E115,E113,E107,E103,E102,E97,E95,E90,E82,E78,E71,E67,E66,E65,E61,E60,E59,E57,E56,E49,E48,E42,E41,E40,E36,E28,E23,E13,E9,E6,E5)</f>
        <v>43945876.710000001</v>
      </c>
      <c r="F154" s="59">
        <f t="shared" si="97"/>
        <v>141168681.31099999</v>
      </c>
      <c r="G154" s="59">
        <f t="shared" si="97"/>
        <v>177727.79</v>
      </c>
      <c r="H154" s="69">
        <f t="shared" si="97"/>
        <v>3495612.0999999996</v>
      </c>
      <c r="I154" s="59">
        <f t="shared" si="97"/>
        <v>182892465.50300002</v>
      </c>
      <c r="J154" s="72">
        <f t="shared" si="97"/>
        <v>182907834.20211998</v>
      </c>
      <c r="K154" s="59">
        <f t="shared" ref="K154" si="98">SUM(K153,K152,K148,K147,K140,K139,K138,K137,K121,K118,K117,K116,K115,K113,K107,K103,K102,K97,K95,K90,K82,K78,K71,K67,K66,K65,K61,K60,K59,K57,K56,K49,K48,K42,K41,K40,K36,K28,K23,K13,K9,K6,K5)</f>
        <v>48181422.179999992</v>
      </c>
      <c r="L154" s="59">
        <f t="shared" ref="L154" si="99">SUM(L153,L152,L148,L147,L140,L139,L138,L137,L121,L118,L117,L116,L115,L113,L107,L103,L102,L97,L95,L90,L82,L78,L71,L67,L66,L65,L61,L60,L59,L57,L56,L49,L48,L42,L41,L40,L36,L28,L23,L13,L9,L6,L5)</f>
        <v>132813467.91211998</v>
      </c>
      <c r="M154" s="59">
        <f t="shared" ref="M154" si="100">SUM(M153,M152,M148,M147,M140,M139,M138,M137,M121,M118,M117,M116,M115,M113,M107,M103,M102,M97,M95,M90,M82,M78,M71,M67,M66,M65,M61,M60,M59,M57,M56,M49,M48,M42,M41,M40,M36,M28,M23,M13,M9,M6,M5)</f>
        <v>164142.61000000002</v>
      </c>
      <c r="N154" s="59">
        <f t="shared" ref="N154" si="101">SUM(N153,N152,N148,N147,N140,N139,N138,N137,N121,N118,N117,N116,N115,N113,N107,N103,N102,N97,N95,N90,N82,N78,N71,N67,N66,N65,N61,N60,N59,N57,N56,N49,N48,N42,N41,N40,N36,N28,N23,N13,N9,N6,N5)</f>
        <v>1748801.5</v>
      </c>
      <c r="O154" s="59">
        <f t="shared" ref="O154" si="102">SUM(O153,O152,O148,O147,O140,O139,O138,O137,O121,O118,O117,O116,O115,O113,O107,O103,O102,O97,O95,O90,O82,O78,O71,O67,O66,O65,O61,O60,O59,O57,O56,O49,O48,O42,O41,O40,O36,O28,O23,O13,O9,O6,O5)</f>
        <v>137299669.95999998</v>
      </c>
      <c r="P154" s="59">
        <f t="shared" ref="P154" si="103">SUM(P153,P152,P148,P147,P140,P139,P138,P137,P121,P118,P117,P116,P115,P113,P107,P103,P102,P97,P95,P90,P82,P78,P71,P67,P66,P65,P61,P60,P59,P57,P56,P49,P48,P42,P41,P40,P36,P28,P23,P13,P9,P6,P5)</f>
        <v>38127663.877999991</v>
      </c>
      <c r="Q154" s="59">
        <f t="shared" ref="Q154" si="104">SUM(Q153,Q152,Q148,Q147,Q140,Q139,Q138,Q137,Q121,Q118,Q117,Q116,Q115,Q113,Q107,Q103,Q102,Q97,Q95,Q90,Q82,Q78,Q71,Q67,Q66,Q65,Q61,Q60,Q59,Q57,Q56,Q49,Q48,Q42,Q41,Q40,Q36,Q28,Q23,Q13,Q9,Q6,Q5)</f>
        <v>97843961.371999979</v>
      </c>
      <c r="R154" s="59">
        <f t="shared" ref="R154" si="105">SUM(R153,R152,R148,R147,R140,R139,R138,R137,R121,R118,R117,R116,R115,R113,R107,R103,R102,R97,R95,R90,R82,R78,R71,R67,R66,R65,R61,R60,R59,R57,R56,R49,R48,R42,R41,R40,R36,R28,R23,R13,R9,R6,R5)</f>
        <v>122057.41000000002</v>
      </c>
      <c r="S154" s="59">
        <f t="shared" ref="S154" si="106">SUM(S153,S152,S148,S147,S140,S139,S138,S137,S121,S118,S117,S116,S115,S113,S107,S103,S102,S97,S95,S90,S82,S78,S71,S67,S66,S65,S61,S60,S59,S57,S56,S49,S48,S42,S41,S40,S36,S28,S23,S13,S9,S6,S5)</f>
        <v>1205987.3</v>
      </c>
      <c r="T154" s="59">
        <f t="shared" ref="T154" si="107">SUM(T153,T152,T148,T147,T140,T139,T138,T137,T121,T118,T117,T116,T115,T113,T107,T103,T102,T97,T95,T90,T82,T78,T71,T67,T66,T65,T61,T60,T59,T57,T56,T49,T48,T42,T41,T40,T36,T28,T23,T13,T9,T6,T5)</f>
        <v>129360520.60799998</v>
      </c>
      <c r="U154" s="59">
        <f t="shared" ref="U154" si="108">SUM(U153,U152,U148,U147,U140,U139,U138,U137,U121,U118,U117,U116,U115,U113,U107,U103,U102,U97,U95,U90,U82,U78,U71,U67,U66,U65,U61,U60,U59,U57,U56,U49,U48,U42,U41,U40,U36,U28,U23,U13,U9,U6,U5)</f>
        <v>34215047.049999997</v>
      </c>
      <c r="V154" s="59">
        <f t="shared" ref="V154" si="109">SUM(V153,V152,V148,V147,V140,V139,V138,V137,V121,V118,V117,V116,V115,V113,V107,V103,V102,V97,V95,V90,V82,V78,V71,V67,V66,V65,V61,V60,V59,V57,V56,V49,V48,V42,V41,V40,V36,V28,V23,V13,V9,V6,V5)</f>
        <v>93834569.181999967</v>
      </c>
      <c r="W154" s="59">
        <f t="shared" ref="W154" si="110">SUM(W153,W152,W148,W147,W140,W139,W138,W137,W121,W118,W117,W116,W115,W113,W107,W103,W102,W97,W95,W90,W82,W78,W71,W67,W66,W65,W61,W60,W59,W57,W56,W49,W48,W42,W41,W40,W36,W28,W23,W13,W9,W6,W5)</f>
        <v>104917.076</v>
      </c>
      <c r="X154" s="59">
        <f t="shared" ref="X154" si="111">SUM(X153,X152,X148,X147,X140,X139,X138,X137,X121,X118,X117,X116,X115,X113,X107,X103,X102,X97,X95,X90,X82,X78,X71,X67,X66,X65,X61,X60,X59,X57,X56,X49,X48,X42,X41,X40,X36,X28,X23,X13,X9,X6,X5)</f>
        <v>1205987.3</v>
      </c>
      <c r="Y154" s="37">
        <f t="shared" si="86"/>
        <v>94.217648626312837</v>
      </c>
      <c r="Z154" s="57">
        <f t="shared" si="87"/>
        <v>70.724428602140563</v>
      </c>
    </row>
    <row r="155" spans="1:26" x14ac:dyDescent="0.25">
      <c r="T155" s="5">
        <f t="shared" si="85"/>
        <v>0</v>
      </c>
      <c r="Y155" s="5" t="e">
        <f t="shared" si="86"/>
        <v>#DIV/0!</v>
      </c>
    </row>
    <row r="156" spans="1:26" x14ac:dyDescent="0.25">
      <c r="T156" s="5">
        <f t="shared" si="85"/>
        <v>0</v>
      </c>
      <c r="Y156" s="5" t="e">
        <f t="shared" si="86"/>
        <v>#DIV/0!</v>
      </c>
    </row>
    <row r="157" spans="1:26" x14ac:dyDescent="0.25">
      <c r="T157" s="5">
        <f t="shared" si="85"/>
        <v>0</v>
      </c>
      <c r="Y157" s="5" t="e">
        <f t="shared" si="86"/>
        <v>#DIV/0!</v>
      </c>
    </row>
    <row r="158" spans="1:26" x14ac:dyDescent="0.25">
      <c r="T158" s="5">
        <f t="shared" si="85"/>
        <v>0</v>
      </c>
      <c r="Y158" s="5" t="e">
        <f t="shared" si="86"/>
        <v>#DIV/0!</v>
      </c>
    </row>
    <row r="159" spans="1:26" x14ac:dyDescent="0.25">
      <c r="T159" s="5">
        <f t="shared" si="85"/>
        <v>0</v>
      </c>
      <c r="Y159" s="5" t="e">
        <f t="shared" si="86"/>
        <v>#DIV/0!</v>
      </c>
    </row>
    <row r="160" spans="1:26" x14ac:dyDescent="0.25">
      <c r="T160" s="5">
        <f t="shared" si="85"/>
        <v>0</v>
      </c>
      <c r="Y160" s="5" t="e">
        <f t="shared" si="86"/>
        <v>#DIV/0!</v>
      </c>
    </row>
    <row r="161" spans="20:25" x14ac:dyDescent="0.25">
      <c r="T161" s="5">
        <f t="shared" si="85"/>
        <v>0</v>
      </c>
      <c r="Y161" s="5" t="e">
        <f t="shared" si="86"/>
        <v>#DIV/0!</v>
      </c>
    </row>
    <row r="162" spans="20:25" x14ac:dyDescent="0.25">
      <c r="T162" s="5">
        <f t="shared" si="85"/>
        <v>0</v>
      </c>
      <c r="Y162" s="5" t="e">
        <f t="shared" si="86"/>
        <v>#DIV/0!</v>
      </c>
    </row>
    <row r="163" spans="20:25" x14ac:dyDescent="0.25">
      <c r="T163" s="5">
        <f t="shared" si="85"/>
        <v>0</v>
      </c>
      <c r="Y163" s="5" t="e">
        <f t="shared" si="86"/>
        <v>#DIV/0!</v>
      </c>
    </row>
    <row r="164" spans="20:25" x14ac:dyDescent="0.25">
      <c r="T164" s="5">
        <f t="shared" si="85"/>
        <v>0</v>
      </c>
      <c r="Y164" s="5" t="e">
        <f t="shared" si="86"/>
        <v>#DIV/0!</v>
      </c>
    </row>
    <row r="165" spans="20:25" x14ac:dyDescent="0.25">
      <c r="T165" s="5">
        <f t="shared" si="85"/>
        <v>0</v>
      </c>
      <c r="Y165" s="5" t="e">
        <f t="shared" si="86"/>
        <v>#DIV/0!</v>
      </c>
    </row>
    <row r="166" spans="20:25" x14ac:dyDescent="0.25">
      <c r="T166" s="5">
        <f t="shared" si="85"/>
        <v>0</v>
      </c>
      <c r="Y166" s="5" t="e">
        <f t="shared" si="86"/>
        <v>#DIV/0!</v>
      </c>
    </row>
    <row r="167" spans="20:25" x14ac:dyDescent="0.25">
      <c r="T167" s="5">
        <f t="shared" si="85"/>
        <v>0</v>
      </c>
    </row>
  </sheetData>
  <mergeCells count="43">
    <mergeCell ref="C121:C136"/>
    <mergeCell ref="C148:C151"/>
    <mergeCell ref="AD6:AE6"/>
    <mergeCell ref="C78:C81"/>
    <mergeCell ref="C13:C22"/>
    <mergeCell ref="C9:C12"/>
    <mergeCell ref="C6:C8"/>
    <mergeCell ref="C28:C35"/>
    <mergeCell ref="C67:C70"/>
    <mergeCell ref="C71:C77"/>
    <mergeCell ref="C139:C146"/>
    <mergeCell ref="C118:C120"/>
    <mergeCell ref="C82:C89"/>
    <mergeCell ref="C95:C96"/>
    <mergeCell ref="C42:C47"/>
    <mergeCell ref="C107:C112"/>
    <mergeCell ref="K3:N3"/>
    <mergeCell ref="C61:C64"/>
    <mergeCell ref="C97:C101"/>
    <mergeCell ref="C57:C58"/>
    <mergeCell ref="C49:C55"/>
    <mergeCell ref="C23:C27"/>
    <mergeCell ref="C36:C39"/>
    <mergeCell ref="C90:C94"/>
    <mergeCell ref="C2:C4"/>
    <mergeCell ref="J2:N2"/>
    <mergeCell ref="J3:J4"/>
    <mergeCell ref="C113:C114"/>
    <mergeCell ref="C115:C116"/>
    <mergeCell ref="C103:C106"/>
    <mergeCell ref="A1:X1"/>
    <mergeCell ref="T2:X2"/>
    <mergeCell ref="U3:X3"/>
    <mergeCell ref="T3:T4"/>
    <mergeCell ref="O3:O4"/>
    <mergeCell ref="I2:I4"/>
    <mergeCell ref="D2:H2"/>
    <mergeCell ref="E3:H3"/>
    <mergeCell ref="D3:D4"/>
    <mergeCell ref="O2:S2"/>
    <mergeCell ref="B2:B4"/>
    <mergeCell ref="A2:A4"/>
    <mergeCell ref="P3:S3"/>
  </mergeCells>
  <printOptions horizontalCentered="1"/>
  <pageMargins left="3.937007874015748E-2" right="0" top="0" bottom="0" header="0" footer="0.19685039370078741"/>
  <pageSetup paperSize="9" scale="20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1" sqref="A4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1:M1"/>
  <sheetViews>
    <sheetView view="pageBreakPreview" zoomScale="60" zoomScaleNormal="70" workbookViewId="0">
      <selection sqref="A1:XFD1048576"/>
    </sheetView>
  </sheetViews>
  <sheetFormatPr defaultRowHeight="15" x14ac:dyDescent="0.25"/>
  <cols>
    <col min="1" max="9" width="9.140625" style="1"/>
    <col min="10" max="13" width="9.140625" style="2"/>
    <col min="14" max="16384" width="9.140625" style="1"/>
  </cols>
  <sheetData/>
  <printOptions horizontalCentered="1"/>
  <pageMargins left="0.19685039370078741" right="0.19685039370078741" top="0.19685039370078741" bottom="0.19685039370078741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Ханахмедова Марият Ханахмедовна</cp:lastModifiedBy>
  <cp:lastPrinted>2024-01-12T13:25:04Z</cp:lastPrinted>
  <dcterms:created xsi:type="dcterms:W3CDTF">2019-09-25T11:34:55Z</dcterms:created>
  <dcterms:modified xsi:type="dcterms:W3CDTF">2024-01-12T14:36:00Z</dcterms:modified>
</cp:coreProperties>
</file>